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activeTab="1"/>
  </bookViews>
  <sheets>
    <sheet name="First &amp; Last Times" sheetId="5" r:id="rId1"/>
    <sheet name="CP Times" sheetId="1" r:id="rId2"/>
  </sheets>
  <definedNames>
    <definedName name="_xlnm.Print_Area" localSheetId="1">'CP Times'!$A$1:$P$69</definedName>
    <definedName name="_xlnm.Print_Titles" localSheetId="0">'First &amp; Last Times'!$1:$1</definedName>
    <definedName name="Z_4E8A814F_44E7_45BA_835E_1E041F3366B9_.wvu.PrintArea" localSheetId="0">'First &amp; Last Times'!$B$5:$C$106</definedName>
    <definedName name="Z_4E8A814F_44E7_45BA_835E_1E041F3366B9_.wvu.PrintArea">#REF!</definedName>
    <definedName name="Z_4E8A814F_44E7_45BA_835E_1E041F3366B9_.wvu.PrintTitles" localSheetId="0">'First &amp; Last Times'!$1:$4</definedName>
    <definedName name="Z_4E8A814F_44E7_45BA_835E_1E041F3366B9_.wvu.PrintTitles">#REF!</definedName>
    <definedName name="Z_4E8A814F_44E7_45BA_835E_1E041F3366B9_.wvu.Rows" localSheetId="0">'First &amp; Last Times'!#REF!</definedName>
    <definedName name="Z_4E8A814F_44E7_45BA_835E_1E041F3366B9_.wvu.Rows">#REF!</definedName>
    <definedName name="Z_54DEF69B_96CD_435A_8844_9A9E2B848D4C_.wvu.PrintArea" localSheetId="0">'First &amp; Last Times'!$B$5:$C$106</definedName>
    <definedName name="Z_54DEF69B_96CD_435A_8844_9A9E2B848D4C_.wvu.PrintArea">#REF!</definedName>
    <definedName name="Z_54DEF69B_96CD_435A_8844_9A9E2B848D4C_.wvu.PrintTitles" localSheetId="0">'First &amp; Last Times'!$1:$4</definedName>
    <definedName name="Z_54DEF69B_96CD_435A_8844_9A9E2B848D4C_.wvu.PrintTitles">#REF!</definedName>
    <definedName name="Z_54DEF69B_96CD_435A_8844_9A9E2B848D4C_.wvu.Rows" localSheetId="0">'First &amp; Last Times'!#REF!</definedName>
    <definedName name="Z_54DEF69B_96CD_435A_8844_9A9E2B848D4C_.wvu.Rows">#REF!</definedName>
    <definedName name="Z_6C7D57B4_274C_46F1_8D77_4CFB85CA5709_.wvu.PrintArea" localSheetId="0">'First &amp; Last Times'!$B$5:$C$106</definedName>
    <definedName name="Z_6C7D57B4_274C_46F1_8D77_4CFB85CA5709_.wvu.PrintArea">#REF!</definedName>
    <definedName name="Z_6C7D57B4_274C_46F1_8D77_4CFB85CA5709_.wvu.PrintTitles" localSheetId="0">'First &amp; Last Times'!$1:$4</definedName>
    <definedName name="Z_6C7D57B4_274C_46F1_8D77_4CFB85CA5709_.wvu.PrintTitles">#REF!</definedName>
    <definedName name="Z_6C7D57B4_274C_46F1_8D77_4CFB85CA5709_.wvu.Rows" localSheetId="0">'First &amp; Last Times'!#REF!</definedName>
    <definedName name="Z_6C7D57B4_274C_46F1_8D77_4CFB85CA5709_.wvu.Rows">#REF!</definedName>
    <definedName name="Z_6E23BC3F_5213_4DB1_91D6_A8067719198E_.wvu.PrintArea" localSheetId="0">'First &amp; Last Times'!$B$5:$C$106</definedName>
    <definedName name="Z_6E23BC3F_5213_4DB1_91D6_A8067719198E_.wvu.PrintArea">#REF!</definedName>
    <definedName name="Z_6E23BC3F_5213_4DB1_91D6_A8067719198E_.wvu.PrintTitles" localSheetId="0">'First &amp; Last Times'!$1:$4</definedName>
    <definedName name="Z_6E23BC3F_5213_4DB1_91D6_A8067719198E_.wvu.PrintTitles">#REF!</definedName>
    <definedName name="Z_856A113D_1866_4AF8_A6CF_5297CEA7E647_.wvu.PrintArea" localSheetId="0">'First &amp; Last Times'!$B$5:$C$106</definedName>
    <definedName name="Z_856A113D_1866_4AF8_A6CF_5297CEA7E647_.wvu.PrintArea">#REF!</definedName>
    <definedName name="Z_856A113D_1866_4AF8_A6CF_5297CEA7E647_.wvu.PrintTitles" localSheetId="0">'First &amp; Last Times'!$1:$4</definedName>
    <definedName name="Z_856A113D_1866_4AF8_A6CF_5297CEA7E647_.wvu.PrintTitles">#REF!</definedName>
    <definedName name="Z_856A113D_1866_4AF8_A6CF_5297CEA7E647_.wvu.Rows" localSheetId="0">'First &amp; Last Times'!#REF!</definedName>
    <definedName name="Z_856A113D_1866_4AF8_A6CF_5297CEA7E647_.wvu.Rows">#REF!</definedName>
    <definedName name="Z_88BA2DA3_2F97_472C_9EA8_30EDE9F6383A_.wvu.PrintArea" localSheetId="0">'First &amp; Last Times'!$B$5:$C$106</definedName>
    <definedName name="Z_88BA2DA3_2F97_472C_9EA8_30EDE9F6383A_.wvu.PrintArea">#REF!</definedName>
    <definedName name="Z_88BA2DA3_2F97_472C_9EA8_30EDE9F6383A_.wvu.PrintTitles" localSheetId="0">'First &amp; Last Times'!$1:$4</definedName>
    <definedName name="Z_88BA2DA3_2F97_472C_9EA8_30EDE9F6383A_.wvu.PrintTitles">#REF!</definedName>
    <definedName name="Z_88BA2DA3_2F97_472C_9EA8_30EDE9F6383A_.wvu.Rows" localSheetId="0">'First &amp; Last Times'!#REF!</definedName>
    <definedName name="Z_88BA2DA3_2F97_472C_9EA8_30EDE9F6383A_.wvu.Rows">#REF!</definedName>
    <definedName name="Z_F7F379D7_7342_45E6_925A_A611C93E712F_.wvu.PrintArea" localSheetId="0">'First &amp; Last Times'!$B$5:$C$106</definedName>
    <definedName name="Z_F7F379D7_7342_45E6_925A_A611C93E712F_.wvu.PrintArea">#REF!</definedName>
    <definedName name="Z_F7F379D7_7342_45E6_925A_A611C93E712F_.wvu.PrintTitles" localSheetId="0">'First &amp; Last Times'!$1:$4</definedName>
    <definedName name="Z_F7F379D7_7342_45E6_925A_A611C93E712F_.wvu.PrintTitles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4" i="1" l="1"/>
  <c r="J63" i="1"/>
  <c r="J56" i="1"/>
  <c r="J57" i="1"/>
  <c r="J58" i="1"/>
  <c r="J59" i="1"/>
  <c r="J55" i="1"/>
  <c r="C26" i="1"/>
  <c r="C24" i="1"/>
  <c r="D35" i="5"/>
  <c r="D50" i="5"/>
  <c r="G17" i="5"/>
  <c r="H5" i="5"/>
  <c r="G8" i="5"/>
  <c r="H8" i="5"/>
  <c r="H9" i="5"/>
  <c r="H17" i="5"/>
  <c r="I17" i="5"/>
  <c r="J9" i="5"/>
  <c r="J17" i="5"/>
  <c r="K17" i="5"/>
  <c r="L9" i="5"/>
  <c r="L17" i="5"/>
  <c r="E8" i="5"/>
  <c r="E17" i="5"/>
  <c r="L64" i="5"/>
  <c r="K72" i="5"/>
  <c r="L72" i="5"/>
  <c r="K71" i="5"/>
  <c r="L71" i="5"/>
  <c r="M9" i="1"/>
  <c r="G9" i="1"/>
  <c r="I35" i="5"/>
  <c r="J31" i="5"/>
  <c r="J35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L97" i="5"/>
  <c r="L36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8" i="5"/>
  <c r="L48" i="5"/>
  <c r="K49" i="5"/>
  <c r="L49" i="5"/>
  <c r="K50" i="5"/>
  <c r="L50" i="5"/>
  <c r="K37" i="5"/>
  <c r="L37" i="5"/>
  <c r="B16" i="1"/>
  <c r="E22" i="5"/>
  <c r="E30" i="5"/>
  <c r="E35" i="5"/>
  <c r="E47" i="5"/>
  <c r="E63" i="5"/>
  <c r="E72" i="5"/>
  <c r="E80" i="5"/>
  <c r="E96" i="5"/>
  <c r="E104" i="5"/>
  <c r="F105" i="5"/>
  <c r="C23" i="1"/>
  <c r="F9" i="1"/>
  <c r="E9" i="1"/>
  <c r="D9" i="1"/>
  <c r="E50" i="5"/>
  <c r="F104" i="5"/>
  <c r="F96" i="5"/>
  <c r="F80" i="5"/>
  <c r="E99" i="5"/>
  <c r="F99" i="5"/>
  <c r="E100" i="5"/>
  <c r="F100" i="5"/>
  <c r="E101" i="5"/>
  <c r="F101" i="5"/>
  <c r="E102" i="5"/>
  <c r="F102" i="5"/>
  <c r="E103" i="5"/>
  <c r="F103" i="5"/>
  <c r="E98" i="5"/>
  <c r="F98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87" i="5"/>
  <c r="F87" i="5"/>
  <c r="E86" i="5"/>
  <c r="F86" i="5"/>
  <c r="E85" i="5"/>
  <c r="F85" i="5"/>
  <c r="E84" i="5"/>
  <c r="F84" i="5"/>
  <c r="E83" i="5"/>
  <c r="F83" i="5"/>
  <c r="E82" i="5"/>
  <c r="F82" i="5"/>
  <c r="E75" i="5"/>
  <c r="F75" i="5"/>
  <c r="E76" i="5"/>
  <c r="F76" i="5"/>
  <c r="E77" i="5"/>
  <c r="F77" i="5"/>
  <c r="E78" i="5"/>
  <c r="F78" i="5"/>
  <c r="E79" i="5"/>
  <c r="F79" i="5"/>
  <c r="E74" i="5"/>
  <c r="F74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F63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F72" i="5"/>
  <c r="F53" i="5"/>
  <c r="G76" i="5"/>
  <c r="H53" i="5"/>
  <c r="G63" i="5"/>
  <c r="H63" i="5"/>
  <c r="H64" i="5"/>
  <c r="G72" i="5"/>
  <c r="H72" i="5"/>
  <c r="H73" i="5"/>
  <c r="H76" i="5"/>
  <c r="I76" i="5"/>
  <c r="J73" i="5"/>
  <c r="J76" i="5"/>
  <c r="K76" i="5"/>
  <c r="L73" i="5"/>
  <c r="L76" i="5"/>
  <c r="K19" i="5"/>
  <c r="L19" i="5"/>
  <c r="K20" i="5"/>
  <c r="L20" i="5"/>
  <c r="I19" i="5"/>
  <c r="J19" i="5"/>
  <c r="I20" i="5"/>
  <c r="J20" i="5"/>
  <c r="G19" i="5"/>
  <c r="H19" i="5"/>
  <c r="G20" i="5"/>
  <c r="H20" i="5"/>
  <c r="E19" i="5"/>
  <c r="E20" i="5"/>
  <c r="G80" i="5"/>
  <c r="H80" i="5"/>
  <c r="G75" i="5"/>
  <c r="H75" i="5"/>
  <c r="G77" i="5"/>
  <c r="H77" i="5"/>
  <c r="G78" i="5"/>
  <c r="H78" i="5"/>
  <c r="G79" i="5"/>
  <c r="H79" i="5"/>
  <c r="G74" i="5"/>
  <c r="H74" i="5"/>
  <c r="G70" i="5"/>
  <c r="H70" i="5"/>
  <c r="G71" i="5"/>
  <c r="H71" i="5"/>
  <c r="J5" i="5"/>
  <c r="D16" i="1"/>
  <c r="D24" i="1"/>
  <c r="E16" i="1"/>
  <c r="E24" i="1"/>
  <c r="F16" i="1"/>
  <c r="F24" i="1"/>
  <c r="G16" i="1"/>
  <c r="G24" i="1"/>
  <c r="H9" i="1"/>
  <c r="H16" i="1"/>
  <c r="I9" i="1"/>
  <c r="I16" i="1"/>
  <c r="I24" i="1"/>
  <c r="D17" i="1"/>
  <c r="D31" i="1"/>
  <c r="D30" i="1"/>
  <c r="I11" i="5"/>
  <c r="J11" i="5"/>
  <c r="I12" i="5"/>
  <c r="J12" i="5"/>
  <c r="I13" i="5"/>
  <c r="J13" i="5"/>
  <c r="I14" i="5"/>
  <c r="J14" i="5"/>
  <c r="I15" i="5"/>
  <c r="J15" i="5"/>
  <c r="I16" i="5"/>
  <c r="J16" i="5"/>
  <c r="I18" i="5"/>
  <c r="J18" i="5"/>
  <c r="I21" i="5"/>
  <c r="J21" i="5"/>
  <c r="I22" i="5"/>
  <c r="J22" i="5"/>
  <c r="I10" i="5"/>
  <c r="J10" i="5"/>
  <c r="I7" i="5"/>
  <c r="J7" i="5"/>
  <c r="I8" i="5"/>
  <c r="J8" i="5"/>
  <c r="I6" i="5"/>
  <c r="J6" i="5"/>
  <c r="L31" i="5"/>
  <c r="K34" i="5"/>
  <c r="L34" i="5"/>
  <c r="K35" i="5"/>
  <c r="L35" i="5"/>
  <c r="K32" i="5"/>
  <c r="L32" i="5"/>
  <c r="I48" i="5"/>
  <c r="J48" i="5"/>
  <c r="I49" i="5"/>
  <c r="J49" i="5"/>
  <c r="I50" i="5"/>
  <c r="J50" i="5"/>
  <c r="J36" i="5"/>
  <c r="I34" i="5"/>
  <c r="J34" i="5"/>
  <c r="I32" i="5"/>
  <c r="J32" i="5"/>
  <c r="G22" i="5"/>
  <c r="H22" i="5"/>
  <c r="H23" i="5"/>
  <c r="G30" i="5"/>
  <c r="H30" i="5"/>
  <c r="H31" i="5"/>
  <c r="G35" i="5"/>
  <c r="H35" i="5"/>
  <c r="H36" i="5"/>
  <c r="G48" i="5"/>
  <c r="H48" i="5"/>
  <c r="G49" i="5"/>
  <c r="H49" i="5"/>
  <c r="G50" i="5"/>
  <c r="H50" i="5"/>
  <c r="G45" i="5"/>
  <c r="H45" i="5"/>
  <c r="G46" i="5"/>
  <c r="H46" i="5"/>
  <c r="G47" i="5"/>
  <c r="H4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37" i="5"/>
  <c r="H37" i="5"/>
  <c r="G34" i="5"/>
  <c r="H34" i="5"/>
  <c r="G32" i="5"/>
  <c r="H32" i="5"/>
  <c r="E38" i="5"/>
  <c r="E39" i="5"/>
  <c r="E40" i="5"/>
  <c r="E41" i="5"/>
  <c r="E42" i="5"/>
  <c r="E43" i="5"/>
  <c r="E44" i="5"/>
  <c r="E45" i="5"/>
  <c r="E46" i="5"/>
  <c r="E48" i="5"/>
  <c r="E49" i="5"/>
  <c r="E37" i="5"/>
  <c r="E32" i="5"/>
  <c r="E34" i="5"/>
  <c r="E33" i="5"/>
  <c r="G33" i="5"/>
  <c r="H33" i="5"/>
  <c r="I33" i="5"/>
  <c r="J33" i="5"/>
  <c r="K33" i="5"/>
  <c r="L33" i="5"/>
  <c r="L53" i="5"/>
  <c r="K57" i="5"/>
  <c r="L57" i="5"/>
  <c r="G57" i="5"/>
  <c r="G56" i="5"/>
  <c r="H56" i="5"/>
  <c r="H57" i="5"/>
  <c r="P9" i="1"/>
  <c r="O9" i="1"/>
  <c r="N9" i="1"/>
  <c r="L9" i="1"/>
  <c r="K9" i="1"/>
  <c r="E25" i="5"/>
  <c r="E26" i="5"/>
  <c r="G25" i="5"/>
  <c r="H25" i="5"/>
  <c r="G26" i="5"/>
  <c r="H26" i="5"/>
  <c r="L23" i="5"/>
  <c r="K25" i="5"/>
  <c r="L25" i="5"/>
  <c r="K26" i="5"/>
  <c r="L26" i="5"/>
  <c r="J23" i="5"/>
  <c r="I25" i="5"/>
  <c r="J25" i="5"/>
  <c r="I26" i="5"/>
  <c r="J26" i="5"/>
  <c r="L18" i="1"/>
  <c r="L37" i="1"/>
  <c r="L17" i="1"/>
  <c r="L36" i="1"/>
  <c r="L16" i="1"/>
  <c r="L35" i="1"/>
  <c r="L32" i="1"/>
  <c r="L31" i="1"/>
  <c r="L30" i="1"/>
  <c r="K17" i="1"/>
  <c r="J26" i="1"/>
  <c r="K26" i="1"/>
  <c r="L26" i="1"/>
  <c r="L24" i="1"/>
  <c r="K16" i="1"/>
  <c r="J23" i="1"/>
  <c r="L23" i="1"/>
  <c r="D12" i="1"/>
  <c r="E12" i="1"/>
  <c r="F12" i="1"/>
  <c r="G12" i="1"/>
  <c r="H12" i="1"/>
  <c r="J12" i="1"/>
  <c r="J13" i="1"/>
  <c r="K13" i="1"/>
  <c r="L13" i="1"/>
  <c r="K12" i="1"/>
  <c r="L12" i="1"/>
  <c r="D10" i="1"/>
  <c r="E10" i="1"/>
  <c r="F10" i="1"/>
  <c r="G10" i="1"/>
  <c r="H10" i="1"/>
  <c r="I10" i="1"/>
  <c r="K11" i="1"/>
  <c r="L11" i="1"/>
  <c r="K10" i="1"/>
  <c r="L10" i="1"/>
  <c r="P18" i="1"/>
  <c r="P37" i="1"/>
  <c r="P16" i="1"/>
  <c r="O16" i="1"/>
  <c r="P30" i="1"/>
  <c r="H18" i="1"/>
  <c r="I18" i="1"/>
  <c r="I37" i="1"/>
  <c r="K22" i="5"/>
  <c r="L22" i="5"/>
  <c r="L5" i="5"/>
  <c r="K8" i="5"/>
  <c r="L8" i="5"/>
  <c r="I30" i="1"/>
  <c r="J81" i="5"/>
  <c r="I96" i="5"/>
  <c r="J96" i="5"/>
  <c r="J97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98" i="5"/>
  <c r="J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98" i="5"/>
  <c r="L98" i="5"/>
  <c r="L81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82" i="5"/>
  <c r="L82" i="5"/>
  <c r="K74" i="5"/>
  <c r="L74" i="5"/>
  <c r="K75" i="5"/>
  <c r="L75" i="5"/>
  <c r="K77" i="5"/>
  <c r="L77" i="5"/>
  <c r="K78" i="5"/>
  <c r="L78" i="5"/>
  <c r="K79" i="5"/>
  <c r="L79" i="5"/>
  <c r="K80" i="5"/>
  <c r="L80" i="5"/>
  <c r="K97" i="5"/>
  <c r="K66" i="5"/>
  <c r="L66" i="5"/>
  <c r="K67" i="5"/>
  <c r="L67" i="5"/>
  <c r="K68" i="5"/>
  <c r="L68" i="5"/>
  <c r="K69" i="5"/>
  <c r="L69" i="5"/>
  <c r="K70" i="5"/>
  <c r="L70" i="5"/>
  <c r="K65" i="5"/>
  <c r="L65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I93" i="5"/>
  <c r="J93" i="5"/>
  <c r="I94" i="5"/>
  <c r="J94" i="5"/>
  <c r="I95" i="5"/>
  <c r="J95" i="5"/>
  <c r="I82" i="5"/>
  <c r="J82" i="5"/>
  <c r="I74" i="5"/>
  <c r="J74" i="5"/>
  <c r="I75" i="5"/>
  <c r="J75" i="5"/>
  <c r="I77" i="5"/>
  <c r="J77" i="5"/>
  <c r="I78" i="5"/>
  <c r="J78" i="5"/>
  <c r="I79" i="5"/>
  <c r="J79" i="5"/>
  <c r="I80" i="5"/>
  <c r="J80" i="5"/>
  <c r="H81" i="5"/>
  <c r="G96" i="5"/>
  <c r="H96" i="5"/>
  <c r="H97" i="5"/>
  <c r="G99" i="5"/>
  <c r="H99" i="5"/>
  <c r="G100" i="5"/>
  <c r="H100" i="5"/>
  <c r="G101" i="5"/>
  <c r="H101" i="5"/>
  <c r="G102" i="5"/>
  <c r="H102" i="5"/>
  <c r="G103" i="5"/>
  <c r="H103" i="5"/>
  <c r="G104" i="5"/>
  <c r="H104" i="5"/>
  <c r="G98" i="5"/>
  <c r="H98" i="5"/>
  <c r="G83" i="5"/>
  <c r="H83" i="5"/>
  <c r="G84" i="5"/>
  <c r="H84" i="5"/>
  <c r="G85" i="5"/>
  <c r="H85" i="5"/>
  <c r="G86" i="5"/>
  <c r="H86" i="5"/>
  <c r="G87" i="5"/>
  <c r="H87" i="5"/>
  <c r="G88" i="5"/>
  <c r="H88" i="5"/>
  <c r="G89" i="5"/>
  <c r="H89" i="5"/>
  <c r="G90" i="5"/>
  <c r="H90" i="5"/>
  <c r="G91" i="5"/>
  <c r="H91" i="5"/>
  <c r="G92" i="5"/>
  <c r="H92" i="5"/>
  <c r="G93" i="5"/>
  <c r="H93" i="5"/>
  <c r="G94" i="5"/>
  <c r="H94" i="5"/>
  <c r="G95" i="5"/>
  <c r="H95" i="5"/>
  <c r="G82" i="5"/>
  <c r="H82" i="5"/>
  <c r="G66" i="5"/>
  <c r="H66" i="5"/>
  <c r="G67" i="5"/>
  <c r="H67" i="5"/>
  <c r="G68" i="5"/>
  <c r="H68" i="5"/>
  <c r="G69" i="5"/>
  <c r="H69" i="5"/>
  <c r="G65" i="5"/>
  <c r="H65" i="5"/>
  <c r="J64" i="5"/>
  <c r="K54" i="5"/>
  <c r="L54" i="5"/>
  <c r="K55" i="5"/>
  <c r="L55" i="5"/>
  <c r="K56" i="5"/>
  <c r="L56" i="5"/>
  <c r="K58" i="5"/>
  <c r="L58" i="5"/>
  <c r="K59" i="5"/>
  <c r="L59" i="5"/>
  <c r="K60" i="5"/>
  <c r="L60" i="5"/>
  <c r="K61" i="5"/>
  <c r="L61" i="5"/>
  <c r="K62" i="5"/>
  <c r="L62" i="5"/>
  <c r="K63" i="5"/>
  <c r="L63" i="5"/>
  <c r="J53" i="5"/>
  <c r="G54" i="5"/>
  <c r="H54" i="5"/>
  <c r="G55" i="5"/>
  <c r="H55" i="5"/>
  <c r="G58" i="5"/>
  <c r="H58" i="5"/>
  <c r="G59" i="5"/>
  <c r="H59" i="5"/>
  <c r="G60" i="5"/>
  <c r="H60" i="5"/>
  <c r="G61" i="5"/>
  <c r="H61" i="5"/>
  <c r="G62" i="5"/>
  <c r="H62" i="5"/>
  <c r="I27" i="5"/>
  <c r="J27" i="5"/>
  <c r="I28" i="5"/>
  <c r="J28" i="5"/>
  <c r="I29" i="5"/>
  <c r="J29" i="5"/>
  <c r="I30" i="5"/>
  <c r="J30" i="5"/>
  <c r="I24" i="5"/>
  <c r="J24" i="5"/>
  <c r="G27" i="5"/>
  <c r="H27" i="5"/>
  <c r="G28" i="5"/>
  <c r="H28" i="5"/>
  <c r="G29" i="5"/>
  <c r="H29" i="5"/>
  <c r="G24" i="5"/>
  <c r="H24" i="5"/>
  <c r="K27" i="5"/>
  <c r="L27" i="5"/>
  <c r="K28" i="5"/>
  <c r="L28" i="5"/>
  <c r="K29" i="5"/>
  <c r="L29" i="5"/>
  <c r="K30" i="5"/>
  <c r="L30" i="5"/>
  <c r="K24" i="5"/>
  <c r="L24" i="5"/>
  <c r="K11" i="5"/>
  <c r="L11" i="5"/>
  <c r="K12" i="5"/>
  <c r="L12" i="5"/>
  <c r="K13" i="5"/>
  <c r="L13" i="5"/>
  <c r="K14" i="5"/>
  <c r="L14" i="5"/>
  <c r="K15" i="5"/>
  <c r="L15" i="5"/>
  <c r="K16" i="5"/>
  <c r="L16" i="5"/>
  <c r="K18" i="5"/>
  <c r="L18" i="5"/>
  <c r="K21" i="5"/>
  <c r="L21" i="5"/>
  <c r="K10" i="5"/>
  <c r="L10" i="5"/>
  <c r="K7" i="5"/>
  <c r="L7" i="5"/>
  <c r="K6" i="5"/>
  <c r="L6" i="5"/>
  <c r="G7" i="5"/>
  <c r="G6" i="5"/>
  <c r="G11" i="5"/>
  <c r="H11" i="5"/>
  <c r="G12" i="5"/>
  <c r="H12" i="5"/>
  <c r="G13" i="5"/>
  <c r="H13" i="5"/>
  <c r="G14" i="5"/>
  <c r="H14" i="5"/>
  <c r="G15" i="5"/>
  <c r="H15" i="5"/>
  <c r="G16" i="5"/>
  <c r="H16" i="5"/>
  <c r="G18" i="5"/>
  <c r="H18" i="5"/>
  <c r="G21" i="5"/>
  <c r="H21" i="5"/>
  <c r="G10" i="5"/>
  <c r="H10" i="5"/>
  <c r="H7" i="5"/>
  <c r="H6" i="5"/>
  <c r="E24" i="5"/>
  <c r="E53" i="5"/>
  <c r="E28" i="5"/>
  <c r="E29" i="5"/>
  <c r="E27" i="5"/>
  <c r="E5" i="5"/>
  <c r="E13" i="5"/>
  <c r="E14" i="5"/>
  <c r="E15" i="5"/>
  <c r="E16" i="5"/>
  <c r="E18" i="5"/>
  <c r="E21" i="5"/>
  <c r="E10" i="5"/>
  <c r="E11" i="5"/>
  <c r="E12" i="5"/>
  <c r="E7" i="5"/>
  <c r="E6" i="5"/>
  <c r="M13" i="1"/>
  <c r="N13" i="1"/>
  <c r="O13" i="1"/>
  <c r="P13" i="1"/>
  <c r="M11" i="1"/>
  <c r="N11" i="1"/>
  <c r="O11" i="1"/>
  <c r="P11" i="1"/>
  <c r="D26" i="1"/>
  <c r="E17" i="1"/>
  <c r="E26" i="1"/>
  <c r="F17" i="1"/>
  <c r="F26" i="1"/>
  <c r="D23" i="1"/>
  <c r="E23" i="1"/>
  <c r="F23" i="1"/>
  <c r="J16" i="1"/>
  <c r="K23" i="1"/>
  <c r="P17" i="1"/>
  <c r="P36" i="1"/>
  <c r="H17" i="1"/>
  <c r="I17" i="1"/>
  <c r="I36" i="1"/>
  <c r="M16" i="1"/>
  <c r="M35" i="1"/>
  <c r="N16" i="1"/>
  <c r="N35" i="1"/>
  <c r="O35" i="1"/>
  <c r="P35" i="1"/>
  <c r="K35" i="1"/>
  <c r="M17" i="1"/>
  <c r="M36" i="1"/>
  <c r="N17" i="1"/>
  <c r="N36" i="1"/>
  <c r="O17" i="1"/>
  <c r="O36" i="1"/>
  <c r="K36" i="1"/>
  <c r="M18" i="1"/>
  <c r="M37" i="1"/>
  <c r="N18" i="1"/>
  <c r="N37" i="1"/>
  <c r="O18" i="1"/>
  <c r="O37" i="1"/>
  <c r="K18" i="1"/>
  <c r="K37" i="1"/>
  <c r="N30" i="1"/>
  <c r="O30" i="1"/>
  <c r="N31" i="1"/>
  <c r="O31" i="1"/>
  <c r="P31" i="1"/>
  <c r="N32" i="1"/>
  <c r="O32" i="1"/>
  <c r="P32" i="1"/>
  <c r="M32" i="1"/>
  <c r="M31" i="1"/>
  <c r="M30" i="1"/>
  <c r="K32" i="1"/>
  <c r="K31" i="1"/>
  <c r="K30" i="1"/>
  <c r="I35" i="1"/>
  <c r="G18" i="1"/>
  <c r="G37" i="1"/>
  <c r="G17" i="1"/>
  <c r="G36" i="1"/>
  <c r="G35" i="1"/>
  <c r="F18" i="1"/>
  <c r="F37" i="1"/>
  <c r="F36" i="1"/>
  <c r="F35" i="1"/>
  <c r="E18" i="1"/>
  <c r="E37" i="1"/>
  <c r="E36" i="1"/>
  <c r="E35" i="1"/>
  <c r="D36" i="1"/>
  <c r="D35" i="1"/>
  <c r="D18" i="1"/>
  <c r="D37" i="1"/>
  <c r="I32" i="1"/>
  <c r="G32" i="1"/>
  <c r="F32" i="1"/>
  <c r="E32" i="1"/>
  <c r="D32" i="1"/>
  <c r="G30" i="1"/>
  <c r="F30" i="1"/>
  <c r="E30" i="1"/>
  <c r="I31" i="1"/>
  <c r="G31" i="1"/>
  <c r="F31" i="1"/>
  <c r="E31" i="1"/>
  <c r="M10" i="1"/>
  <c r="N10" i="1"/>
  <c r="O10" i="1"/>
  <c r="P10" i="1"/>
  <c r="G26" i="1"/>
  <c r="H26" i="1"/>
  <c r="I26" i="1"/>
  <c r="M26" i="1"/>
  <c r="N26" i="1"/>
  <c r="O26" i="1"/>
  <c r="P26" i="1"/>
  <c r="M12" i="1"/>
  <c r="N12" i="1"/>
  <c r="O12" i="1"/>
  <c r="P12" i="1"/>
  <c r="K24" i="1"/>
  <c r="M24" i="1"/>
  <c r="N24" i="1"/>
  <c r="O24" i="1"/>
  <c r="P24" i="1"/>
  <c r="M23" i="1"/>
  <c r="N23" i="1"/>
  <c r="O23" i="1"/>
  <c r="P23" i="1"/>
  <c r="G23" i="1"/>
  <c r="H23" i="1"/>
  <c r="J17" i="1"/>
  <c r="Q13" i="1"/>
  <c r="Q11" i="1"/>
</calcChain>
</file>

<file path=xl/comments1.xml><?xml version="1.0" encoding="utf-8"?>
<comments xmlns="http://schemas.openxmlformats.org/spreadsheetml/2006/main">
  <authors>
    <author>Chris Teron</author>
  </authors>
  <commentList>
    <comment ref="H40" authorId="0">
      <text>
        <r>
          <rPr>
            <b/>
            <sz val="9"/>
            <color indexed="81"/>
            <rFont val="Arial"/>
            <family val="2"/>
            <charset val="204"/>
          </rPr>
          <t>Chris Teron:</t>
        </r>
        <r>
          <rPr>
            <sz val="9"/>
            <color indexed="81"/>
            <rFont val="Arial"/>
            <family val="2"/>
            <charset val="204"/>
          </rPr>
          <t xml:space="preserve">
2015 actual time
</t>
        </r>
      </text>
    </comment>
  </commentList>
</comments>
</file>

<file path=xl/sharedStrings.xml><?xml version="1.0" encoding="utf-8"?>
<sst xmlns="http://schemas.openxmlformats.org/spreadsheetml/2006/main" count="320" uniqueCount="252">
  <si>
    <t xml:space="preserve">Checkpoint   # </t>
  </si>
  <si>
    <t>6A</t>
  </si>
  <si>
    <t>Last skier</t>
  </si>
  <si>
    <t>Heures d'arrivée</t>
  </si>
  <si>
    <t>Samedi / Saturday</t>
  </si>
  <si>
    <t>Dimanche / Sunday</t>
  </si>
  <si>
    <t>Skier Direction &gt;&gt;&gt;&gt;&gt;</t>
  </si>
  <si>
    <t>Section Distance (km)</t>
  </si>
  <si>
    <t>Cumulative Distance (km) - Gold</t>
  </si>
  <si>
    <t>Cumulative Distance (km) - Tourer</t>
  </si>
  <si>
    <t>Distances</t>
  </si>
  <si>
    <t>km/hr</t>
  </si>
  <si>
    <t>Fast</t>
  </si>
  <si>
    <t>Medium</t>
  </si>
  <si>
    <t>Slow</t>
  </si>
  <si>
    <t>n/a</t>
  </si>
  <si>
    <r>
      <t>Skier times in each section</t>
    </r>
    <r>
      <rPr>
        <sz val="10"/>
        <rFont val="Arial"/>
        <charset val="204"/>
      </rPr>
      <t xml:space="preserve"> (hr:min)</t>
    </r>
  </si>
  <si>
    <t>Repos au</t>
  </si>
  <si>
    <t>Tourer</t>
  </si>
  <si>
    <t>chaque CP</t>
  </si>
  <si>
    <t>CdeB</t>
  </si>
  <si>
    <t>Average Tourer doing all sections</t>
  </si>
  <si>
    <t>Open for departure</t>
  </si>
  <si>
    <t>CdeB Gold</t>
  </si>
  <si>
    <t>CdeB Silver</t>
  </si>
  <si>
    <t>CdeB Bronze</t>
  </si>
  <si>
    <t>Teams</t>
  </si>
  <si>
    <t>Tourers</t>
  </si>
  <si>
    <t>Closed for departure</t>
  </si>
  <si>
    <t>Tourer who started at previous CP when it opened</t>
  </si>
  <si>
    <t>Tourer who started at previous CP just before it closed</t>
  </si>
  <si>
    <t>Gold</t>
  </si>
  <si>
    <t>Départ</t>
  </si>
  <si>
    <t>Arrivée</t>
  </si>
  <si>
    <t>Total</t>
  </si>
  <si>
    <t>First skier</t>
  </si>
  <si>
    <t>Check Point Times</t>
  </si>
  <si>
    <t>Lachute</t>
  </si>
  <si>
    <t>Pruuli</t>
  </si>
  <si>
    <t>Carling</t>
  </si>
  <si>
    <t>Rouge</t>
  </si>
  <si>
    <t>Camp</t>
  </si>
  <si>
    <t>Montebello</t>
  </si>
  <si>
    <t>Section #</t>
  </si>
  <si>
    <t>Set-up complete by:</t>
  </si>
  <si>
    <t>CP team arrives by:</t>
  </si>
  <si>
    <t>CP team leaves</t>
  </si>
  <si>
    <t>First bus arrives</t>
  </si>
  <si>
    <t>Fastest CdeB and Touring Skier</t>
  </si>
  <si>
    <t>First in</t>
  </si>
  <si>
    <t>Last in</t>
  </si>
  <si>
    <t>First out</t>
  </si>
  <si>
    <t>Last out</t>
  </si>
  <si>
    <t>Half Marathon</t>
  </si>
  <si>
    <t>Locations</t>
  </si>
  <si>
    <t>CP1</t>
  </si>
  <si>
    <t>Private driveway off Rue Riverview</t>
  </si>
  <si>
    <t>RA 1-1</t>
  </si>
  <si>
    <t>Section 1</t>
  </si>
  <si>
    <t>134, Chemin Tomalty</t>
  </si>
  <si>
    <t>Chemin Tomalty</t>
  </si>
  <si>
    <t>Rue du Marécage</t>
  </si>
  <si>
    <t>Intersection - Chemin Janitens &amp; Chemin de la Butte</t>
  </si>
  <si>
    <t>RC 1-4</t>
  </si>
  <si>
    <r>
      <t xml:space="preserve">CP#2 - Pruuli Farm
</t>
    </r>
    <r>
      <rPr>
        <sz val="10"/>
        <rFont val="Arial"/>
        <charset val="204"/>
      </rPr>
      <t>388, Chemin de Dalesville (Ch du Lac Louisa)</t>
    </r>
  </si>
  <si>
    <t>CP2</t>
  </si>
  <si>
    <t>RC 2-1</t>
  </si>
  <si>
    <t>Chemin du Lac Dauphin/Chemin Raymond (Privé)</t>
  </si>
  <si>
    <t>RC 2-2</t>
  </si>
  <si>
    <t>Chemin Aldège (Privé)</t>
  </si>
  <si>
    <t>RA 2-3</t>
  </si>
  <si>
    <t>Chemin du Lac Reardon</t>
  </si>
  <si>
    <t>RC 2-4a</t>
  </si>
  <si>
    <t>RC 2-4b</t>
  </si>
  <si>
    <t>Rue Bigras - private driveway</t>
  </si>
  <si>
    <t>RA 2-5</t>
  </si>
  <si>
    <t>Rue Bigras @ intersection of ski-doo Trail
Chez Monsieur Goulet</t>
  </si>
  <si>
    <t>RC 2-6</t>
  </si>
  <si>
    <t>Chemin de St Michel @ Rue Gagné / Rue Bigras</t>
  </si>
  <si>
    <t>RC 2-7</t>
  </si>
  <si>
    <t>Chemin du Horrem</t>
  </si>
  <si>
    <t>RC 2-8</t>
  </si>
  <si>
    <t>Chemin d'Eupen east loop</t>
  </si>
  <si>
    <t>RC 2-9</t>
  </si>
  <si>
    <t>Chemin d'Eupen fork</t>
  </si>
  <si>
    <t>RC 2-10</t>
  </si>
  <si>
    <t>Chemin d'Eupen west loop</t>
  </si>
  <si>
    <t>RC 2-11</t>
  </si>
  <si>
    <t>Route 327 (trail near highway)</t>
  </si>
  <si>
    <t>RA 2-12</t>
  </si>
  <si>
    <t>CP3</t>
  </si>
  <si>
    <t>Section 3</t>
  </si>
  <si>
    <t>Route 327 (tunnel under highway)</t>
  </si>
  <si>
    <t>RC 3-1</t>
  </si>
  <si>
    <t>RC 3-2</t>
  </si>
  <si>
    <t>RC 3-3</t>
  </si>
  <si>
    <t>Concession 8E</t>
  </si>
  <si>
    <t>RC 3-4</t>
  </si>
  <si>
    <t>Chemin de la Rivière-Rouge at bridge</t>
  </si>
  <si>
    <t>CP#4 Rouge River (Chemin de la Prairie)</t>
  </si>
  <si>
    <t>Section 4</t>
  </si>
  <si>
    <t>Chemin de la Prairie @ Deer Farm</t>
  </si>
  <si>
    <t>RC 4-1</t>
  </si>
  <si>
    <t>224, Chemin Avoca @ Chemin de la Prairie</t>
  </si>
  <si>
    <t>RC 4-2</t>
  </si>
  <si>
    <t>30, Chemin de la 8 Concession</t>
  </si>
  <si>
    <t>Chemin du Lac Commandant</t>
  </si>
  <si>
    <t>RC 4-4</t>
  </si>
  <si>
    <t>CP5</t>
  </si>
  <si>
    <t>Chemin Kenauk</t>
  </si>
  <si>
    <t>RC 5-1</t>
  </si>
  <si>
    <t>RC 5-2</t>
  </si>
  <si>
    <t>Kenauk Reserve gatehouse driveway</t>
  </si>
  <si>
    <t>RC 5-3</t>
  </si>
  <si>
    <t>Côté Angèle</t>
  </si>
  <si>
    <t>RC 5-4</t>
  </si>
  <si>
    <t>RC 5-5</t>
  </si>
  <si>
    <t>Autoroute 50
(Trail goes under highway, no road access)</t>
  </si>
  <si>
    <t>No</t>
  </si>
  <si>
    <t>RC 5-6</t>
  </si>
  <si>
    <t>CP6A</t>
  </si>
  <si>
    <t>Section 6</t>
  </si>
  <si>
    <t>CP7</t>
  </si>
  <si>
    <t>CP8</t>
  </si>
  <si>
    <t>RC 8-1</t>
  </si>
  <si>
    <t>RC 8-2</t>
  </si>
  <si>
    <t>CP9</t>
  </si>
  <si>
    <t>RC 9-1</t>
  </si>
  <si>
    <t>Section 9</t>
  </si>
  <si>
    <t>RC 9-2</t>
  </si>
  <si>
    <t>RC 9-3</t>
  </si>
  <si>
    <t>RC 9-5</t>
  </si>
  <si>
    <t>CP10</t>
  </si>
  <si>
    <t>RC 10-1</t>
  </si>
  <si>
    <t>CP11</t>
  </si>
  <si>
    <t>Gold start</t>
  </si>
  <si>
    <t>First Skier</t>
  </si>
  <si>
    <t>Last Skier</t>
  </si>
  <si>
    <t>Last slow tourer</t>
  </si>
  <si>
    <t>First fast tourer</t>
  </si>
  <si>
    <t>RC 9-6</t>
  </si>
  <si>
    <t>RC 1-3a</t>
  </si>
  <si>
    <t>RC 1-3b</t>
  </si>
  <si>
    <t>RC 1-5</t>
  </si>
  <si>
    <t>RC 5-8</t>
  </si>
  <si>
    <t>Sec 8</t>
  </si>
  <si>
    <t>Chemin Redrun bridge</t>
  </si>
  <si>
    <t>Sec 10</t>
  </si>
  <si>
    <t>RA10-2</t>
  </si>
  <si>
    <t>Route Doctor Henry &amp; Route 327, Arundel</t>
  </si>
  <si>
    <r>
      <t xml:space="preserve">CP#10 - Arundel
</t>
    </r>
    <r>
      <rPr>
        <sz val="10"/>
        <rFont val="Arial"/>
        <charset val="204"/>
      </rPr>
      <t>2, rue du Village, Route 327, Arundel</t>
    </r>
  </si>
  <si>
    <t>Route du Village &amp; Chemin de la Rouge, Arundel</t>
  </si>
  <si>
    <t>Chemin de la Rouge, Arundel</t>
  </si>
  <si>
    <t>RC 9-9</t>
  </si>
  <si>
    <t>Chemin Williams</t>
  </si>
  <si>
    <t>RC 9-7</t>
  </si>
  <si>
    <t>Sec 7</t>
  </si>
  <si>
    <t>Kenauk Gate driveway</t>
  </si>
  <si>
    <t>Old gold camp</t>
  </si>
  <si>
    <r>
      <t>Camps Or / Gold Camp</t>
    </r>
    <r>
      <rPr>
        <sz val="10"/>
        <rFont val="Arial"/>
        <charset val="204"/>
      </rPr>
      <t xml:space="preserve">
Route 323 at Chemin St Hyacinthe, Montebello</t>
    </r>
  </si>
  <si>
    <t>Railway crossing / road to old gold camp / Henri-Bourassa</t>
  </si>
  <si>
    <t>RC 5-9</t>
  </si>
  <si>
    <t>Intersection - Rue Henri Bourassa &amp; Rue Bonsecour</t>
  </si>
  <si>
    <t>RC 5-10</t>
  </si>
  <si>
    <t>CP#6A - Montebello
Ecole Saint Michel, 240 Rue Bonsecours</t>
  </si>
  <si>
    <t>CP6</t>
  </si>
  <si>
    <t>CP4a/
SP4</t>
  </si>
  <si>
    <r>
      <t xml:space="preserve">CP#3 - Lac Carling
</t>
    </r>
    <r>
      <rPr>
        <sz val="10"/>
        <rFont val="Arial"/>
        <charset val="204"/>
      </rPr>
      <t>2235 Route 327</t>
    </r>
  </si>
  <si>
    <t>SP2</t>
  </si>
  <si>
    <t>388, Chemin de Dalesville @ CP2</t>
  </si>
  <si>
    <t>Section
Distance</t>
  </si>
  <si>
    <t>Cumulative
Distance</t>
  </si>
  <si>
    <t>Start</t>
  </si>
  <si>
    <t>Arundel</t>
  </si>
  <si>
    <t>Boileau</t>
  </si>
  <si>
    <t>4A</t>
  </si>
  <si>
    <t>Young</t>
  </si>
  <si>
    <t>Sunset</t>
  </si>
  <si>
    <t>Civil dusk</t>
  </si>
  <si>
    <t>Montebello QC, Feb 10 2018</t>
  </si>
  <si>
    <t>Civil dawn</t>
  </si>
  <si>
    <t>Sunrise</t>
  </si>
  <si>
    <t>Chemin de la Rivière</t>
  </si>
  <si>
    <t>Chemin Maskinongé</t>
  </si>
  <si>
    <r>
      <t>CP#9 - Boileau
735</t>
    </r>
    <r>
      <rPr>
        <sz val="10"/>
        <rFont val="Arial"/>
        <charset val="204"/>
      </rPr>
      <t>, Chemin Maskinongé, Boileau</t>
    </r>
  </si>
  <si>
    <t>Chemin Altitude</t>
  </si>
  <si>
    <t>Denis Marcotte's cabin</t>
  </si>
  <si>
    <t>Road to Twin Lakes</t>
  </si>
  <si>
    <t>RC 5-11</t>
  </si>
  <si>
    <t>Section 2</t>
  </si>
  <si>
    <t>Chemin de Gray Valley</t>
  </si>
  <si>
    <t>Chemin Taunton, Kenauk Reserve</t>
  </si>
  <si>
    <t xml:space="preserve">CP#8 - Kenauk Nature Sand Pit
</t>
  </si>
  <si>
    <t>Decarie - Chemin Taunton at Chemin Redrun</t>
  </si>
  <si>
    <t>RC 7-1</t>
  </si>
  <si>
    <t>RA 7-2</t>
  </si>
  <si>
    <t>RC 7-3</t>
  </si>
  <si>
    <t>Kenauk Gate</t>
  </si>
  <si>
    <t>Sand Pit</t>
  </si>
  <si>
    <t>Started at CP8</t>
  </si>
  <si>
    <t>Started at CP3</t>
  </si>
  <si>
    <t>CP#4 - Rouge River - Eau Vive Rafting</t>
  </si>
  <si>
    <t>RC 4-3</t>
  </si>
  <si>
    <t>RC 4-5</t>
  </si>
  <si>
    <t>RA 4-6</t>
  </si>
  <si>
    <t>RC 4-7</t>
  </si>
  <si>
    <r>
      <t xml:space="preserve">CP # 11 - Miller Quarry
</t>
    </r>
    <r>
      <rPr>
        <sz val="10"/>
        <rFont val="Arial"/>
        <charset val="204"/>
      </rPr>
      <t>219 Route 327, Crystal Falls</t>
    </r>
  </si>
  <si>
    <t>RC 9-10</t>
  </si>
  <si>
    <t>RA 9-11</t>
  </si>
  <si>
    <t>RC 9-12</t>
  </si>
  <si>
    <t>Chemin du Lac Champagneur</t>
  </si>
  <si>
    <t>Côté Ezilda</t>
  </si>
  <si>
    <t>RC 3-5</t>
  </si>
  <si>
    <t>Chemin Scotch (road is open in winter from 10th concession)</t>
  </si>
  <si>
    <t>Chemin St-Amour (private)</t>
  </si>
  <si>
    <t>Chemin Scotch (road is closed in winter)</t>
  </si>
  <si>
    <t>Sporting Clay</t>
  </si>
  <si>
    <t>Actual Times - 2018</t>
  </si>
  <si>
    <t>Number of skiers</t>
  </si>
  <si>
    <t>In</t>
  </si>
  <si>
    <t>Out</t>
  </si>
  <si>
    <t>208+317</t>
  </si>
  <si>
    <t>Link distances to other tab</t>
  </si>
  <si>
    <t>SAMEDI / SATURDAY   -   9 février, 2019</t>
  </si>
  <si>
    <t>DIMANCHE / SUNDAY   -   10 février, 2019</t>
  </si>
  <si>
    <t>RC 3-6
SP3</t>
  </si>
  <si>
    <t>Chemin McArthur</t>
  </si>
  <si>
    <t>RA 8-5</t>
  </si>
  <si>
    <t>Safety Point 9
Chemin McArthur &amp; Chemin Williams</t>
  </si>
  <si>
    <t>SP9
RC 9-8</t>
  </si>
  <si>
    <t>Safety Point 8
Lac Taunton, Kenauk Nature</t>
  </si>
  <si>
    <t>71, Route de Crystal Falls 327
Ruelle Smith (gate closed)</t>
  </si>
  <si>
    <t>Safety Point 6
Côté Ezilda</t>
  </si>
  <si>
    <t>SP6
RC 5-8</t>
  </si>
  <si>
    <t>Mini CP4A / Safety Point 4
Chemin Young Settlement</t>
  </si>
  <si>
    <t>Safety Point «3»
Chemin Kilmar</t>
  </si>
  <si>
    <t>Safety Point «2»
Rue Bigras</t>
  </si>
  <si>
    <t>Safety Point 1
225, Chemin Sinclair</t>
  </si>
  <si>
    <t>SP1
RC 1-2</t>
  </si>
  <si>
    <t>CP#7 - Kenauk Sporting Clay</t>
  </si>
  <si>
    <t>CP#5 - Kenauk Sporting Clay</t>
  </si>
  <si>
    <t>CP4</t>
  </si>
  <si>
    <t>CdeB, Half Marathon and Tourers doing all sections</t>
  </si>
  <si>
    <r>
      <t>CP#1 - Parc Barron
R</t>
    </r>
    <r>
      <rPr>
        <sz val="10"/>
        <rFont val="Arial"/>
        <charset val="204"/>
      </rPr>
      <t>ue Principale, Lachute</t>
    </r>
  </si>
  <si>
    <t>Chemin du Lac au Loup at boat launch</t>
  </si>
  <si>
    <t>Chemin Charron at house</t>
  </si>
  <si>
    <t>RC 9-4</t>
  </si>
  <si>
    <t>RC 5-7</t>
  </si>
  <si>
    <t>SP8
RA 8-4</t>
  </si>
  <si>
    <t>Section 5</t>
  </si>
  <si>
    <t>Warning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</si>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</sst>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);\(#,##0.0\)"/>
  </numFmts>
  <fonts count="18" x14ac:knownFonts="1">
    <font>
      <sz val="10"/>
      <color theme="1"/>
      <name val="Arial"/>
      <family val="2"/>
      <charset val="129"/>
    </font>
    <font>
      <sz val="10"/>
      <name val="Arial"/>
      <charset val="204"/>
    </font>
    <font>
      <b/>
      <sz val="10"/>
      <name val="Arial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charset val="204"/>
    </font>
    <font>
      <sz val="12"/>
      <name val="Arial"/>
      <charset val="204"/>
    </font>
    <font>
      <sz val="8"/>
      <name val="Arial"/>
      <family val="2"/>
      <charset val="204"/>
    </font>
    <font>
      <sz val="9"/>
      <color indexed="81"/>
      <name val="Arial"/>
      <family val="2"/>
      <charset val="204"/>
    </font>
    <font>
      <b/>
      <sz val="9"/>
      <color indexed="81"/>
      <name val="Arial"/>
      <family val="2"/>
      <charset val="204"/>
    </font>
    <font>
      <b/>
      <sz val="10"/>
      <color theme="1"/>
      <name val="Arial"/>
      <family val="2"/>
      <charset val="204"/>
    </font>
    <font>
      <strike/>
      <sz val="10"/>
      <color theme="1"/>
      <name val="Arial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theme="1"/>
      <name val="Arial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FD8008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/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2" fillId="0" borderId="0" xfId="0" applyNumberFormat="1" applyFont="1" applyAlignment="1">
      <alignment horizontal="right"/>
    </xf>
    <xf numFmtId="2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right"/>
    </xf>
    <xf numFmtId="0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2" fillId="0" borderId="0" xfId="0" applyNumberFormat="1" applyFont="1" applyFill="1" applyBorder="1"/>
    <xf numFmtId="0" fontId="0" fillId="0" borderId="0" xfId="0" applyNumberFormat="1" applyFont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0" fontId="0" fillId="0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1" fillId="0" borderId="0" xfId="0" applyNumberFormat="1" applyFont="1"/>
    <xf numFmtId="0" fontId="2" fillId="0" borderId="3" xfId="0" applyNumberFormat="1" applyFont="1" applyFill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/>
    <xf numFmtId="0" fontId="1" fillId="0" borderId="1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20" fontId="1" fillId="0" borderId="1" xfId="0" applyNumberFormat="1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20" fontId="0" fillId="4" borderId="0" xfId="0" applyNumberFormat="1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4" xfId="0" applyNumberFormat="1" applyFont="1" applyBorder="1"/>
    <xf numFmtId="0" fontId="0" fillId="0" borderId="4" xfId="0" applyNumberFormat="1" applyFill="1" applyBorder="1"/>
    <xf numFmtId="20" fontId="0" fillId="0" borderId="4" xfId="0" applyNumberFormat="1" applyBorder="1" applyAlignment="1">
      <alignment horizontal="center"/>
    </xf>
    <xf numFmtId="0" fontId="0" fillId="0" borderId="1" xfId="0" applyNumberForma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0" fillId="0" borderId="5" xfId="0" applyNumberFormat="1" applyBorder="1" applyAlignment="1">
      <alignment horizontal="center"/>
    </xf>
    <xf numFmtId="0" fontId="1" fillId="0" borderId="0" xfId="0" applyNumberFormat="1" applyFont="1" applyBorder="1"/>
    <xf numFmtId="0" fontId="1" fillId="0" borderId="2" xfId="0" applyNumberFormat="1" applyFont="1" applyBorder="1"/>
    <xf numFmtId="0" fontId="0" fillId="0" borderId="3" xfId="0" applyNumberFormat="1" applyBorder="1" applyAlignment="1">
      <alignment horizontal="center"/>
    </xf>
    <xf numFmtId="0" fontId="0" fillId="0" borderId="2" xfId="0" applyNumberFormat="1" applyBorder="1"/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5" xfId="0" applyNumberFormat="1" applyFont="1" applyBorder="1"/>
    <xf numFmtId="0" fontId="0" fillId="0" borderId="2" xfId="0" applyNumberFormat="1" applyBorder="1" applyAlignment="1">
      <alignment horizontal="center"/>
    </xf>
    <xf numFmtId="0" fontId="6" fillId="3" borderId="0" xfId="0" applyNumberFormat="1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20" fontId="0" fillId="5" borderId="0" xfId="0" applyNumberFormat="1" applyFill="1" applyBorder="1" applyAlignment="1">
      <alignment horizontal="center"/>
    </xf>
    <xf numFmtId="0" fontId="11" fillId="0" borderId="0" xfId="0" applyNumberFormat="1" applyFont="1"/>
    <xf numFmtId="0" fontId="7" fillId="0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0" fontId="1" fillId="0" borderId="0" xfId="0" applyNumberFormat="1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20" fontId="0" fillId="4" borderId="0" xfId="0" applyNumberFormat="1" applyFill="1" applyAlignment="1">
      <alignment horizontal="center"/>
    </xf>
    <xf numFmtId="0" fontId="2" fillId="0" borderId="0" xfId="0" applyNumberFormat="1" applyFont="1" applyBorder="1"/>
    <xf numFmtId="20" fontId="0" fillId="4" borderId="0" xfId="0" applyNumberFormat="1" applyFill="1" applyBorder="1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20" fontId="0" fillId="0" borderId="9" xfId="0" applyNumberFormat="1" applyBorder="1" applyAlignment="1">
      <alignment horizontal="center" vertical="center"/>
    </xf>
    <xf numFmtId="165" fontId="0" fillId="8" borderId="0" xfId="0" applyNumberFormat="1" applyFill="1" applyAlignment="1">
      <alignment vertical="center"/>
    </xf>
    <xf numFmtId="20" fontId="0" fillId="8" borderId="9" xfId="0" applyNumberFormat="1" applyFill="1" applyBorder="1" applyAlignment="1">
      <alignment horizontal="center" vertical="center"/>
    </xf>
    <xf numFmtId="20" fontId="0" fillId="8" borderId="1" xfId="0" applyNumberForma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20" fontId="11" fillId="8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20" fontId="0" fillId="8" borderId="0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20" fontId="0" fillId="4" borderId="1" xfId="0" applyNumberFormat="1" applyFill="1" applyBorder="1" applyAlignment="1">
      <alignment vertical="center"/>
    </xf>
    <xf numFmtId="20" fontId="0" fillId="5" borderId="1" xfId="0" applyNumberFormat="1" applyFill="1" applyBorder="1" applyAlignment="1">
      <alignment vertical="center"/>
    </xf>
    <xf numFmtId="20" fontId="11" fillId="5" borderId="1" xfId="0" applyNumberFormat="1" applyFont="1" applyFill="1" applyBorder="1" applyAlignment="1">
      <alignment vertical="center"/>
    </xf>
    <xf numFmtId="20" fontId="11" fillId="4" borderId="1" xfId="0" applyNumberFormat="1" applyFont="1" applyFill="1" applyBorder="1" applyAlignment="1">
      <alignment vertical="center"/>
    </xf>
    <xf numFmtId="0" fontId="13" fillId="0" borderId="2" xfId="45" applyFont="1" applyFill="1" applyBorder="1" applyAlignment="1">
      <alignment horizontal="center" vertical="center" wrapText="1"/>
    </xf>
    <xf numFmtId="0" fontId="13" fillId="0" borderId="3" xfId="45" applyFont="1" applyFill="1" applyBorder="1" applyAlignment="1">
      <alignment horizontal="center" vertical="center" wrapText="1"/>
    </xf>
    <xf numFmtId="0" fontId="13" fillId="0" borderId="0" xfId="45" applyFont="1" applyFill="1" applyBorder="1" applyAlignment="1">
      <alignment horizontal="center" vertical="center" wrapText="1"/>
    </xf>
    <xf numFmtId="0" fontId="2" fillId="6" borderId="1" xfId="45" applyFont="1" applyFill="1" applyBorder="1" applyAlignment="1">
      <alignment horizontal="left" vertical="center" wrapText="1"/>
    </xf>
    <xf numFmtId="0" fontId="1" fillId="0" borderId="1" xfId="45" applyFont="1" applyFill="1" applyBorder="1" applyAlignment="1">
      <alignment horizontal="left" vertical="center" wrapText="1"/>
    </xf>
    <xf numFmtId="0" fontId="2" fillId="7" borderId="0" xfId="45" applyFont="1" applyFill="1" applyBorder="1" applyAlignment="1">
      <alignment horizontal="left" vertical="center" wrapText="1"/>
    </xf>
    <xf numFmtId="0" fontId="14" fillId="0" borderId="0" xfId="45" applyFont="1" applyBorder="1" applyAlignment="1">
      <alignment vertical="center"/>
    </xf>
    <xf numFmtId="0" fontId="1" fillId="9" borderId="1" xfId="45" applyFont="1" applyFill="1" applyBorder="1" applyAlignment="1">
      <alignment horizontal="left" vertical="center" wrapText="1"/>
    </xf>
    <xf numFmtId="0" fontId="14" fillId="0" borderId="0" xfId="45" applyFont="1" applyFill="1" applyBorder="1" applyAlignment="1">
      <alignment vertical="center"/>
    </xf>
    <xf numFmtId="0" fontId="2" fillId="7" borderId="1" xfId="45" applyFont="1" applyFill="1" applyBorder="1" applyAlignment="1">
      <alignment horizontal="left" vertical="center" wrapText="1"/>
    </xf>
    <xf numFmtId="0" fontId="14" fillId="0" borderId="0" xfId="45" applyFont="1" applyFill="1" applyBorder="1" applyAlignment="1">
      <alignment horizontal="left" vertical="center" wrapText="1"/>
    </xf>
    <xf numFmtId="0" fontId="1" fillId="0" borderId="1" xfId="45" applyFont="1" applyBorder="1" applyAlignment="1">
      <alignment horizontal="left" vertical="center" wrapText="1"/>
    </xf>
    <xf numFmtId="0" fontId="13" fillId="4" borderId="0" xfId="45" applyFont="1" applyFill="1" applyBorder="1" applyAlignment="1">
      <alignment vertical="center"/>
    </xf>
    <xf numFmtId="0" fontId="13" fillId="0" borderId="0" xfId="45" applyFont="1" applyBorder="1" applyAlignment="1">
      <alignment vertical="center"/>
    </xf>
    <xf numFmtId="165" fontId="14" fillId="0" borderId="0" xfId="45" applyNumberFormat="1" applyFont="1" applyBorder="1" applyAlignment="1">
      <alignment vertical="center"/>
    </xf>
    <xf numFmtId="165" fontId="14" fillId="0" borderId="0" xfId="45" applyNumberFormat="1" applyFont="1" applyFill="1" applyBorder="1" applyAlignment="1">
      <alignment vertical="center"/>
    </xf>
    <xf numFmtId="165" fontId="11" fillId="8" borderId="4" xfId="0" applyNumberFormat="1" applyFont="1" applyFill="1" applyBorder="1" applyAlignment="1">
      <alignment vertical="center"/>
    </xf>
    <xf numFmtId="165" fontId="14" fillId="4" borderId="0" xfId="45" applyNumberFormat="1" applyFont="1" applyFill="1" applyBorder="1" applyAlignment="1">
      <alignment vertical="center"/>
    </xf>
    <xf numFmtId="0" fontId="2" fillId="6" borderId="0" xfId="45" applyFont="1" applyFill="1" applyBorder="1" applyAlignment="1">
      <alignment horizontal="left" vertical="center" wrapText="1"/>
    </xf>
    <xf numFmtId="165" fontId="13" fillId="0" borderId="2" xfId="45" applyNumberFormat="1" applyFont="1" applyFill="1" applyBorder="1" applyAlignment="1">
      <alignment horizontal="center" vertical="center" wrapText="1"/>
    </xf>
    <xf numFmtId="165" fontId="13" fillId="0" borderId="3" xfId="45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vertical="center"/>
    </xf>
    <xf numFmtId="0" fontId="13" fillId="0" borderId="1" xfId="45" applyFont="1" applyFill="1" applyBorder="1" applyAlignment="1">
      <alignment horizontal="center" vertical="center" wrapText="1"/>
    </xf>
    <xf numFmtId="165" fontId="13" fillId="0" borderId="0" xfId="45" applyNumberFormat="1" applyFont="1" applyFill="1" applyBorder="1" applyAlignment="1">
      <alignment horizontal="center" vertical="center" wrapText="1"/>
    </xf>
    <xf numFmtId="0" fontId="14" fillId="0" borderId="1" xfId="45" applyFont="1" applyBorder="1" applyAlignment="1">
      <alignment vertical="center"/>
    </xf>
    <xf numFmtId="0" fontId="14" fillId="0" borderId="1" xfId="45" applyFont="1" applyFill="1" applyBorder="1" applyAlignment="1">
      <alignment vertical="center"/>
    </xf>
    <xf numFmtId="20" fontId="11" fillId="5" borderId="0" xfId="0" applyNumberFormat="1" applyFont="1" applyFill="1" applyBorder="1" applyAlignment="1">
      <alignment vertical="center"/>
    </xf>
    <xf numFmtId="20" fontId="13" fillId="4" borderId="1" xfId="45" applyNumberFormat="1" applyFont="1" applyFill="1" applyBorder="1" applyAlignment="1">
      <alignment vertical="center"/>
    </xf>
    <xf numFmtId="165" fontId="0" fillId="0" borderId="0" xfId="0" applyNumberFormat="1" applyFill="1" applyBorder="1" applyAlignment="1">
      <alignment horizontal="center"/>
    </xf>
    <xf numFmtId="0" fontId="14" fillId="8" borderId="0" xfId="45" applyFont="1" applyFill="1" applyBorder="1" applyAlignment="1">
      <alignment vertical="center"/>
    </xf>
    <xf numFmtId="20" fontId="13" fillId="8" borderId="1" xfId="45" applyNumberFormat="1" applyFont="1" applyFill="1" applyBorder="1" applyAlignment="1">
      <alignment vertical="center"/>
    </xf>
    <xf numFmtId="0" fontId="14" fillId="8" borderId="1" xfId="45" applyFont="1" applyFill="1" applyBorder="1" applyAlignment="1">
      <alignment vertical="center"/>
    </xf>
    <xf numFmtId="20" fontId="14" fillId="8" borderId="1" xfId="45" applyNumberFormat="1" applyFont="1" applyFill="1" applyBorder="1" applyAlignment="1">
      <alignment vertical="center"/>
    </xf>
    <xf numFmtId="0" fontId="14" fillId="4" borderId="0" xfId="45" applyFont="1" applyFill="1" applyBorder="1" applyAlignment="1">
      <alignment vertical="center"/>
    </xf>
    <xf numFmtId="165" fontId="14" fillId="8" borderId="0" xfId="45" applyNumberFormat="1" applyFont="1" applyFill="1" applyBorder="1" applyAlignment="1">
      <alignment vertical="center"/>
    </xf>
    <xf numFmtId="20" fontId="14" fillId="4" borderId="1" xfId="45" applyNumberFormat="1" applyFont="1" applyFill="1" applyBorder="1" applyAlignment="1">
      <alignment vertical="center"/>
    </xf>
    <xf numFmtId="20" fontId="17" fillId="4" borderId="1" xfId="0" applyNumberFormat="1" applyFont="1" applyFill="1" applyBorder="1" applyAlignment="1">
      <alignment horizontal="center"/>
    </xf>
    <xf numFmtId="20" fontId="17" fillId="5" borderId="1" xfId="0" applyNumberFormat="1" applyFont="1" applyFill="1" applyBorder="1" applyAlignment="1">
      <alignment horizontal="center"/>
    </xf>
    <xf numFmtId="20" fontId="17" fillId="4" borderId="0" xfId="0" applyNumberFormat="1" applyFont="1" applyFill="1" applyBorder="1" applyAlignment="1">
      <alignment horizontal="center"/>
    </xf>
    <xf numFmtId="20" fontId="17" fillId="5" borderId="0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4" xfId="0" applyNumberFormat="1" applyBorder="1"/>
    <xf numFmtId="165" fontId="0" fillId="0" borderId="0" xfId="0" applyNumberFormat="1" applyBorder="1"/>
    <xf numFmtId="20" fontId="0" fillId="0" borderId="0" xfId="0" applyNumberFormat="1" applyFont="1" applyBorder="1" applyAlignment="1">
      <alignment horizontal="center"/>
    </xf>
    <xf numFmtId="20" fontId="14" fillId="0" borderId="0" xfId="45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0" borderId="1" xfId="45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3" fillId="0" borderId="5" xfId="45" applyFont="1" applyFill="1" applyBorder="1" applyAlignment="1">
      <alignment horizontal="center" vertical="center" wrapText="1"/>
    </xf>
    <xf numFmtId="0" fontId="13" fillId="0" borderId="4" xfId="45" applyFont="1" applyFill="1" applyBorder="1" applyAlignment="1">
      <alignment horizontal="center" vertical="center" wrapText="1"/>
    </xf>
    <xf numFmtId="0" fontId="2" fillId="6" borderId="4" xfId="45" applyFont="1" applyFill="1" applyBorder="1" applyAlignment="1">
      <alignment horizontal="left" vertical="center" wrapText="1"/>
    </xf>
    <xf numFmtId="0" fontId="14" fillId="0" borderId="4" xfId="45" applyFont="1" applyFill="1" applyBorder="1" applyAlignment="1">
      <alignment horizontal="left" vertical="center" wrapText="1"/>
    </xf>
    <xf numFmtId="0" fontId="1" fillId="0" borderId="4" xfId="45" applyFont="1" applyBorder="1" applyAlignment="1">
      <alignment vertical="center"/>
    </xf>
    <xf numFmtId="0" fontId="14" fillId="0" borderId="4" xfId="45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65" fontId="0" fillId="0" borderId="4" xfId="0" applyNumberFormat="1" applyFont="1" applyFill="1" applyBorder="1" applyAlignment="1">
      <alignment vertical="center"/>
    </xf>
    <xf numFmtId="0" fontId="1" fillId="0" borderId="4" xfId="45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4" xfId="45" applyFont="1" applyFill="1" applyBorder="1" applyAlignment="1">
      <alignment vertical="center"/>
    </xf>
    <xf numFmtId="0" fontId="2" fillId="8" borderId="4" xfId="45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20" fontId="0" fillId="0" borderId="9" xfId="0" applyNumberFormat="1" applyFill="1" applyBorder="1" applyAlignment="1">
      <alignment horizontal="center" vertical="center"/>
    </xf>
    <xf numFmtId="165" fontId="11" fillId="8" borderId="0" xfId="0" applyNumberFormat="1" applyFont="1" applyFill="1" applyAlignment="1">
      <alignment vertical="center"/>
    </xf>
    <xf numFmtId="0" fontId="1" fillId="8" borderId="1" xfId="45" applyFont="1" applyFill="1" applyBorder="1" applyAlignment="1">
      <alignment horizontal="left" vertical="center" wrapText="1"/>
    </xf>
    <xf numFmtId="165" fontId="0" fillId="8" borderId="4" xfId="0" applyNumberFormat="1" applyFont="1" applyFill="1" applyBorder="1" applyAlignment="1">
      <alignment vertical="center"/>
    </xf>
    <xf numFmtId="0" fontId="13" fillId="8" borderId="0" xfId="45" applyFont="1" applyFill="1" applyBorder="1" applyAlignment="1">
      <alignment horizontal="center" vertical="center" textRotation="180"/>
    </xf>
    <xf numFmtId="0" fontId="1" fillId="8" borderId="4" xfId="45" applyFont="1" applyFill="1" applyBorder="1" applyAlignment="1">
      <alignment horizontal="left" vertical="center" wrapText="1"/>
    </xf>
    <xf numFmtId="165" fontId="11" fillId="8" borderId="0" xfId="0" applyNumberFormat="1" applyFont="1" applyFill="1" applyBorder="1" applyAlignment="1">
      <alignment vertical="center"/>
    </xf>
    <xf numFmtId="0" fontId="14" fillId="4" borderId="1" xfId="45" applyFont="1" applyFill="1" applyBorder="1" applyAlignment="1">
      <alignment vertical="center"/>
    </xf>
    <xf numFmtId="0" fontId="2" fillId="10" borderId="7" xfId="45" applyFont="1" applyFill="1" applyBorder="1" applyAlignment="1">
      <alignment horizontal="left" vertical="center" wrapText="1"/>
    </xf>
    <xf numFmtId="0" fontId="2" fillId="10" borderId="8" xfId="45" applyFont="1" applyFill="1" applyBorder="1" applyAlignment="1">
      <alignment horizontal="left" vertical="center" wrapText="1"/>
    </xf>
    <xf numFmtId="165" fontId="11" fillId="4" borderId="11" xfId="0" applyNumberFormat="1" applyFont="1" applyFill="1" applyBorder="1" applyAlignment="1">
      <alignment vertical="center"/>
    </xf>
    <xf numFmtId="165" fontId="11" fillId="4" borderId="7" xfId="0" applyNumberFormat="1" applyFont="1" applyFill="1" applyBorder="1" applyAlignment="1">
      <alignment vertical="center"/>
    </xf>
    <xf numFmtId="20" fontId="0" fillId="4" borderId="7" xfId="0" applyNumberFormat="1" applyFill="1" applyBorder="1" applyAlignment="1">
      <alignment horizontal="center" vertical="center"/>
    </xf>
    <xf numFmtId="20" fontId="0" fillId="4" borderId="8" xfId="0" applyNumberFormat="1" applyFill="1" applyBorder="1" applyAlignment="1">
      <alignment vertical="center"/>
    </xf>
    <xf numFmtId="165" fontId="0" fillId="8" borderId="0" xfId="0" applyNumberFormat="1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37" fontId="0" fillId="0" borderId="0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2" xfId="0" quotePrefix="1" applyNumberFormat="1" applyBorder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20" fontId="0" fillId="0" borderId="0" xfId="0" applyNumberFormat="1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165" fontId="0" fillId="0" borderId="0" xfId="0" applyNumberFormat="1"/>
    <xf numFmtId="164" fontId="0" fillId="0" borderId="9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20" fontId="0" fillId="5" borderId="0" xfId="0" applyNumberFormat="1" applyFill="1" applyAlignment="1">
      <alignment horizontal="center"/>
    </xf>
    <xf numFmtId="20" fontId="0" fillId="11" borderId="0" xfId="0" applyNumberFormat="1" applyFill="1" applyBorder="1" applyAlignment="1">
      <alignment horizontal="center"/>
    </xf>
    <xf numFmtId="20" fontId="0" fillId="11" borderId="1" xfId="0" applyNumberFormat="1" applyFill="1" applyBorder="1" applyAlignment="1">
      <alignment horizontal="center"/>
    </xf>
    <xf numFmtId="20" fontId="11" fillId="0" borderId="0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0" borderId="0" xfId="45" applyFont="1" applyBorder="1" applyAlignment="1">
      <alignment horizontal="center" vertical="center" textRotation="180"/>
    </xf>
    <xf numFmtId="0" fontId="13" fillId="0" borderId="0" xfId="45" applyFont="1" applyFill="1" applyBorder="1" applyAlignment="1">
      <alignment horizontal="center" vertical="center" textRotation="180"/>
    </xf>
    <xf numFmtId="0" fontId="2" fillId="0" borderId="0" xfId="45" applyFont="1" applyFill="1" applyBorder="1" applyAlignment="1">
      <alignment horizontal="center" vertical="center" textRotation="180" wrapText="1"/>
    </xf>
    <xf numFmtId="0" fontId="6" fillId="0" borderId="6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</cellXfs>
  <cellStyles count="3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Normal" xfId="0" builtinId="0"/>
    <cellStyle name="Normal 2" xfId="4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11"/>
  <sheetViews>
    <sheetView zoomScale="125" zoomScaleNormal="125" zoomScaleSheetLayoutView="75" zoomScalePageLayoutView="125" workbookViewId="0">
      <pane xSplit="3" ySplit="4" topLeftCell="D43" activePane="bottomRight" state="frozen"/>
      <selection pane="topRight" activeCell="D1" sqref="D1"/>
      <selection pane="bottomLeft" activeCell="A3" sqref="A3"/>
      <selection pane="bottomRight" activeCell="J53" sqref="J53"/>
    </sheetView>
  </sheetViews>
  <sheetFormatPr baseColWidth="10" defaultColWidth="11.5" defaultRowHeight="12" x14ac:dyDescent="0"/>
  <cols>
    <col min="1" max="1" width="5.6640625" style="113" customWidth="1"/>
    <col min="2" max="2" width="42.6640625" style="110" customWidth="1"/>
    <col min="3" max="3" width="7.33203125" style="110" customWidth="1"/>
    <col min="4" max="4" width="8.1640625" style="114" bestFit="1" customWidth="1"/>
    <col min="5" max="5" width="10.33203125" style="114" bestFit="1" customWidth="1"/>
    <col min="6" max="6" width="10.33203125" style="114" customWidth="1"/>
    <col min="7" max="7" width="6.5" style="106" customWidth="1"/>
    <col min="8" max="8" width="5.5" style="106" bestFit="1" customWidth="1"/>
    <col min="9" max="9" width="6.1640625" style="106" customWidth="1"/>
    <col min="10" max="10" width="6.5" style="106" customWidth="1"/>
    <col min="11" max="11" width="8" style="106" customWidth="1"/>
    <col min="12" max="12" width="7.33203125" style="106" customWidth="1"/>
    <col min="13" max="16384" width="11.5" style="106"/>
  </cols>
  <sheetData>
    <row r="1" spans="1:12" s="102" customFormat="1" ht="24">
      <c r="A1" s="100"/>
      <c r="B1" s="101" t="s">
        <v>54</v>
      </c>
      <c r="C1" s="156"/>
      <c r="D1" s="119" t="s">
        <v>170</v>
      </c>
      <c r="E1" s="119" t="s">
        <v>171</v>
      </c>
      <c r="F1" s="120" t="s">
        <v>171</v>
      </c>
      <c r="G1" s="207" t="s">
        <v>136</v>
      </c>
      <c r="H1" s="207"/>
      <c r="I1" s="207"/>
      <c r="J1" s="208"/>
      <c r="K1" s="209" t="s">
        <v>137</v>
      </c>
      <c r="L1" s="210"/>
    </row>
    <row r="2" spans="1:12" s="102" customFormat="1">
      <c r="B2" s="122"/>
      <c r="C2" s="157"/>
      <c r="D2" s="123"/>
      <c r="E2" s="123"/>
      <c r="F2" s="123"/>
      <c r="G2" s="205" t="s">
        <v>135</v>
      </c>
      <c r="H2" s="206"/>
      <c r="I2" s="205" t="s">
        <v>139</v>
      </c>
      <c r="J2" s="206"/>
      <c r="K2" s="205" t="s">
        <v>138</v>
      </c>
      <c r="L2" s="206"/>
    </row>
    <row r="3" spans="1:12" s="102" customFormat="1">
      <c r="B3" s="122"/>
      <c r="C3" s="157"/>
      <c r="D3" s="123"/>
      <c r="E3" s="123"/>
      <c r="F3" s="123"/>
      <c r="G3" s="198">
        <v>13</v>
      </c>
      <c r="H3" s="82" t="s">
        <v>11</v>
      </c>
      <c r="I3" s="199">
        <v>12</v>
      </c>
      <c r="J3" s="82" t="s">
        <v>11</v>
      </c>
      <c r="K3" s="92">
        <v>5</v>
      </c>
      <c r="L3" s="82" t="s">
        <v>11</v>
      </c>
    </row>
    <row r="4" spans="1:12" ht="22" customHeight="1">
      <c r="A4" s="118"/>
      <c r="B4" s="103" t="s">
        <v>223</v>
      </c>
      <c r="C4" s="158"/>
      <c r="D4" s="117"/>
      <c r="E4" s="117"/>
      <c r="F4" s="117"/>
      <c r="G4" s="93"/>
      <c r="H4" s="94"/>
      <c r="I4" s="95"/>
      <c r="J4" s="94"/>
      <c r="K4" s="95"/>
      <c r="L4" s="94"/>
    </row>
    <row r="5" spans="1:12" ht="24">
      <c r="A5" s="105"/>
      <c r="B5" s="109" t="s">
        <v>206</v>
      </c>
      <c r="C5" s="116" t="s">
        <v>134</v>
      </c>
      <c r="D5" s="84">
        <v>0</v>
      </c>
      <c r="E5" s="183">
        <f>D5</f>
        <v>0</v>
      </c>
      <c r="F5" s="183"/>
      <c r="G5" s="87"/>
      <c r="H5" s="99">
        <f>'CP Times'!C23</f>
        <v>0.23611111111111113</v>
      </c>
      <c r="I5" s="89"/>
      <c r="J5" s="88">
        <f>'CP Times'!C58</f>
        <v>0.3125</v>
      </c>
      <c r="K5" s="89"/>
      <c r="L5" s="98">
        <f>'CP Times'!C64</f>
        <v>0.34375</v>
      </c>
    </row>
    <row r="6" spans="1:12" ht="24">
      <c r="A6" s="211" t="s">
        <v>147</v>
      </c>
      <c r="B6" s="104" t="s">
        <v>231</v>
      </c>
      <c r="C6" s="159" t="s">
        <v>148</v>
      </c>
      <c r="D6" s="81">
        <v>2.6</v>
      </c>
      <c r="E6" s="184">
        <f>D6</f>
        <v>2.6</v>
      </c>
      <c r="F6" s="184"/>
      <c r="G6" s="83">
        <f>$D6/G$3*60/1440</f>
        <v>8.3333333333333332E-3</v>
      </c>
      <c r="H6" s="96">
        <f>$H$5+G6</f>
        <v>0.24444444444444446</v>
      </c>
      <c r="I6" s="83">
        <f>$D6/I$3*60/1440</f>
        <v>9.0277777777777769E-3</v>
      </c>
      <c r="J6" s="91">
        <f>$J$5+I6</f>
        <v>0.3215277777777778</v>
      </c>
      <c r="K6" s="83">
        <f>$D6/K$3*60/1440</f>
        <v>2.1666666666666667E-2</v>
      </c>
      <c r="L6" s="97">
        <f>$L$5+K6</f>
        <v>0.36541666666666667</v>
      </c>
    </row>
    <row r="7" spans="1:12" s="108" customFormat="1" ht="17" customHeight="1">
      <c r="A7" s="211"/>
      <c r="B7" s="104" t="s">
        <v>149</v>
      </c>
      <c r="C7" s="160" t="s">
        <v>133</v>
      </c>
      <c r="D7" s="81">
        <v>9.3000000000000007</v>
      </c>
      <c r="E7" s="184">
        <f>D7</f>
        <v>9.3000000000000007</v>
      </c>
      <c r="F7" s="184"/>
      <c r="G7" s="83">
        <f t="shared" ref="G7:G8" si="0">$D7/G$3*60/1440</f>
        <v>2.9807692307692309E-2</v>
      </c>
      <c r="H7" s="96">
        <f t="shared" ref="H7:H8" si="1">$H$5+G7</f>
        <v>0.26591880341880342</v>
      </c>
      <c r="I7" s="83">
        <f t="shared" ref="I7:I22" si="2">$D7/I$3*60/1440</f>
        <v>3.229166666666667E-2</v>
      </c>
      <c r="J7" s="91">
        <f t="shared" ref="J7:J8" si="3">$J$5+I7</f>
        <v>0.34479166666666666</v>
      </c>
      <c r="K7" s="83">
        <f t="shared" ref="K7:K50" si="4">$D7/K$3*60/1440</f>
        <v>7.7499999999999999E-2</v>
      </c>
      <c r="L7" s="97">
        <f t="shared" ref="L7:L8" si="5">$L$5+K7</f>
        <v>0.42125000000000001</v>
      </c>
    </row>
    <row r="8" spans="1:12" s="108" customFormat="1" ht="28" customHeight="1">
      <c r="A8" s="105"/>
      <c r="B8" s="109" t="s">
        <v>150</v>
      </c>
      <c r="C8" s="116" t="s">
        <v>132</v>
      </c>
      <c r="D8" s="170">
        <v>9.5</v>
      </c>
      <c r="E8" s="183">
        <f>D8</f>
        <v>9.5</v>
      </c>
      <c r="F8" s="183"/>
      <c r="G8" s="85">
        <f t="shared" si="0"/>
        <v>3.0448717948717948E-2</v>
      </c>
      <c r="H8" s="96">
        <f t="shared" si="1"/>
        <v>0.26655982905982906</v>
      </c>
      <c r="I8" s="85">
        <f t="shared" si="2"/>
        <v>3.2986111111111112E-2</v>
      </c>
      <c r="J8" s="86">
        <f t="shared" si="3"/>
        <v>0.3454861111111111</v>
      </c>
      <c r="K8" s="85">
        <f t="shared" si="4"/>
        <v>7.9166666666666663E-2</v>
      </c>
      <c r="L8" s="97">
        <f t="shared" si="5"/>
        <v>0.42291666666666666</v>
      </c>
    </row>
    <row r="9" spans="1:12" s="108" customFormat="1">
      <c r="A9" s="105"/>
      <c r="B9" s="109"/>
      <c r="C9" s="116"/>
      <c r="D9" s="84"/>
      <c r="E9" s="183"/>
      <c r="F9" s="183"/>
      <c r="G9" s="85">
        <v>3.472222222222222E-3</v>
      </c>
      <c r="H9" s="96">
        <f>H8+G9</f>
        <v>0.27003205128205127</v>
      </c>
      <c r="I9" s="129"/>
      <c r="J9" s="130">
        <f>'CP Times'!D59</f>
        <v>0.35416666666666669</v>
      </c>
      <c r="K9" s="129"/>
      <c r="L9" s="98">
        <f>'CP Times'!D64</f>
        <v>0.45833333333333331</v>
      </c>
    </row>
    <row r="10" spans="1:12" s="108" customFormat="1" ht="13" customHeight="1">
      <c r="A10" s="212" t="s">
        <v>128</v>
      </c>
      <c r="B10" s="104" t="s">
        <v>151</v>
      </c>
      <c r="C10" s="161" t="s">
        <v>209</v>
      </c>
      <c r="D10" s="115">
        <v>0.1</v>
      </c>
      <c r="E10" s="184">
        <f t="shared" ref="E10:E22" si="6">$E$8+D10</f>
        <v>9.6</v>
      </c>
      <c r="F10" s="184"/>
      <c r="G10" s="83">
        <f>$D10/G$3*60/1440</f>
        <v>3.2051282051282051E-4</v>
      </c>
      <c r="H10" s="96">
        <f>$H$9+G10</f>
        <v>0.27035256410256409</v>
      </c>
      <c r="I10" s="83">
        <f t="shared" si="2"/>
        <v>3.4722222222222224E-4</v>
      </c>
      <c r="J10" s="91">
        <f>$J$9+I10</f>
        <v>0.35451388888888891</v>
      </c>
      <c r="K10" s="83">
        <f t="shared" si="4"/>
        <v>8.3333333333333328E-4</v>
      </c>
      <c r="L10" s="97">
        <f>$L$9+K10</f>
        <v>0.45916666666666667</v>
      </c>
    </row>
    <row r="11" spans="1:12" s="108" customFormat="1" ht="13" customHeight="1">
      <c r="A11" s="212"/>
      <c r="B11" s="104" t="s">
        <v>152</v>
      </c>
      <c r="C11" s="161" t="s">
        <v>208</v>
      </c>
      <c r="D11" s="115">
        <v>1.6</v>
      </c>
      <c r="E11" s="184">
        <f t="shared" si="6"/>
        <v>11.1</v>
      </c>
      <c r="F11" s="184"/>
      <c r="G11" s="83">
        <f t="shared" ref="G11:I38" si="7">$D11/G$3*60/1440</f>
        <v>5.1282051282051282E-3</v>
      </c>
      <c r="H11" s="96">
        <f t="shared" ref="H11:H22" si="8">$H$9+G11</f>
        <v>0.27516025641025638</v>
      </c>
      <c r="I11" s="83">
        <f t="shared" si="2"/>
        <v>5.5555555555555558E-3</v>
      </c>
      <c r="J11" s="91">
        <f t="shared" ref="J11:J22" si="9">$J$9+I11</f>
        <v>0.35972222222222222</v>
      </c>
      <c r="K11" s="83">
        <f t="shared" si="4"/>
        <v>1.3333333333333332E-2</v>
      </c>
      <c r="L11" s="97">
        <f t="shared" ref="L11:L22" si="10">$L$9+K11</f>
        <v>0.47166666666666662</v>
      </c>
    </row>
    <row r="12" spans="1:12" s="108" customFormat="1">
      <c r="A12" s="212"/>
      <c r="B12" s="104" t="s">
        <v>190</v>
      </c>
      <c r="C12" s="161" t="s">
        <v>207</v>
      </c>
      <c r="D12" s="115">
        <v>7.8</v>
      </c>
      <c r="E12" s="184">
        <f>$E$8+D12</f>
        <v>17.3</v>
      </c>
      <c r="F12" s="184"/>
      <c r="G12" s="83">
        <f t="shared" si="7"/>
        <v>2.5000000000000001E-2</v>
      </c>
      <c r="H12" s="96">
        <f t="shared" si="8"/>
        <v>0.29503205128205129</v>
      </c>
      <c r="I12" s="83">
        <f t="shared" si="2"/>
        <v>2.7083333333333334E-2</v>
      </c>
      <c r="J12" s="91">
        <f t="shared" si="9"/>
        <v>0.38125000000000003</v>
      </c>
      <c r="K12" s="83">
        <f t="shared" si="4"/>
        <v>6.5000000000000002E-2</v>
      </c>
      <c r="L12" s="97">
        <f t="shared" si="10"/>
        <v>0.52333333333333332</v>
      </c>
    </row>
    <row r="13" spans="1:12" s="108" customFormat="1">
      <c r="A13" s="212"/>
      <c r="B13" s="151" t="s">
        <v>154</v>
      </c>
      <c r="C13" s="161" t="s">
        <v>153</v>
      </c>
      <c r="D13" s="115">
        <v>10.7</v>
      </c>
      <c r="E13" s="184">
        <f t="shared" si="6"/>
        <v>20.2</v>
      </c>
      <c r="F13" s="184"/>
      <c r="G13" s="83">
        <f t="shared" si="7"/>
        <v>3.4294871794871791E-2</v>
      </c>
      <c r="H13" s="96">
        <f t="shared" si="8"/>
        <v>0.30432692307692305</v>
      </c>
      <c r="I13" s="83">
        <f t="shared" si="2"/>
        <v>3.7152777777777778E-2</v>
      </c>
      <c r="J13" s="91">
        <f t="shared" si="9"/>
        <v>0.39131944444444444</v>
      </c>
      <c r="K13" s="83">
        <f t="shared" si="4"/>
        <v>8.9166666666666644E-2</v>
      </c>
      <c r="L13" s="97">
        <f t="shared" si="10"/>
        <v>0.54749999999999999</v>
      </c>
    </row>
    <row r="14" spans="1:12" s="108" customFormat="1" ht="24">
      <c r="A14" s="212"/>
      <c r="B14" s="107" t="s">
        <v>228</v>
      </c>
      <c r="C14" s="200" t="s">
        <v>229</v>
      </c>
      <c r="D14" s="115">
        <v>11.2</v>
      </c>
      <c r="E14" s="184">
        <f t="shared" si="6"/>
        <v>20.7</v>
      </c>
      <c r="F14" s="184"/>
      <c r="G14" s="83">
        <f t="shared" si="7"/>
        <v>3.5897435897435895E-2</v>
      </c>
      <c r="H14" s="96">
        <f t="shared" si="8"/>
        <v>0.30592948717948715</v>
      </c>
      <c r="I14" s="83">
        <f t="shared" si="2"/>
        <v>3.8888888888888883E-2</v>
      </c>
      <c r="J14" s="91">
        <f t="shared" si="9"/>
        <v>0.39305555555555555</v>
      </c>
      <c r="K14" s="83">
        <f t="shared" si="4"/>
        <v>9.3333333333333324E-2</v>
      </c>
      <c r="L14" s="97">
        <f t="shared" si="10"/>
        <v>0.55166666666666664</v>
      </c>
    </row>
    <row r="15" spans="1:12" s="108" customFormat="1">
      <c r="A15" s="212"/>
      <c r="B15" s="151" t="s">
        <v>226</v>
      </c>
      <c r="C15" s="162" t="s">
        <v>155</v>
      </c>
      <c r="D15" s="115">
        <v>12.9</v>
      </c>
      <c r="E15" s="184">
        <f t="shared" si="6"/>
        <v>22.4</v>
      </c>
      <c r="F15" s="184"/>
      <c r="G15" s="83">
        <f t="shared" si="7"/>
        <v>4.1346153846153845E-2</v>
      </c>
      <c r="H15" s="96">
        <f t="shared" si="8"/>
        <v>0.31137820512820513</v>
      </c>
      <c r="I15" s="83">
        <f t="shared" si="2"/>
        <v>4.4791666666666667E-2</v>
      </c>
      <c r="J15" s="91">
        <f t="shared" si="9"/>
        <v>0.39895833333333336</v>
      </c>
      <c r="K15" s="83">
        <f t="shared" si="4"/>
        <v>0.10750000000000001</v>
      </c>
      <c r="L15" s="97">
        <f t="shared" si="10"/>
        <v>0.5658333333333333</v>
      </c>
    </row>
    <row r="16" spans="1:12" s="108" customFormat="1">
      <c r="A16" s="212"/>
      <c r="B16" s="151" t="s">
        <v>244</v>
      </c>
      <c r="C16" s="162" t="s">
        <v>140</v>
      </c>
      <c r="D16" s="115">
        <v>16.100000000000001</v>
      </c>
      <c r="E16" s="184">
        <f t="shared" si="6"/>
        <v>25.6</v>
      </c>
      <c r="F16" s="184"/>
      <c r="G16" s="83">
        <f t="shared" si="7"/>
        <v>5.16025641025641E-2</v>
      </c>
      <c r="H16" s="96">
        <f t="shared" si="8"/>
        <v>0.32163461538461535</v>
      </c>
      <c r="I16" s="83">
        <f t="shared" si="2"/>
        <v>5.590277777777778E-2</v>
      </c>
      <c r="J16" s="91">
        <f t="shared" si="9"/>
        <v>0.41006944444444449</v>
      </c>
      <c r="K16" s="83">
        <f t="shared" si="4"/>
        <v>0.13416666666666668</v>
      </c>
      <c r="L16" s="97">
        <f t="shared" si="10"/>
        <v>0.59250000000000003</v>
      </c>
    </row>
    <row r="17" spans="1:13" s="108" customFormat="1">
      <c r="A17" s="212"/>
      <c r="B17" s="151" t="s">
        <v>245</v>
      </c>
      <c r="C17" s="162" t="s">
        <v>131</v>
      </c>
      <c r="D17" s="115">
        <v>17.100000000000001</v>
      </c>
      <c r="E17" s="184">
        <f t="shared" si="6"/>
        <v>26.6</v>
      </c>
      <c r="F17" s="184"/>
      <c r="G17" s="83">
        <f t="shared" si="7"/>
        <v>5.4807692307692314E-2</v>
      </c>
      <c r="H17" s="96">
        <f t="shared" ref="H17" si="11">$H$9+G17</f>
        <v>0.3248397435897436</v>
      </c>
      <c r="I17" s="83">
        <f t="shared" si="2"/>
        <v>5.9374999999999997E-2</v>
      </c>
      <c r="J17" s="91">
        <f t="shared" ref="J17" si="12">$J$9+I17</f>
        <v>0.4135416666666667</v>
      </c>
      <c r="K17" s="83">
        <f t="shared" si="4"/>
        <v>0.14250000000000002</v>
      </c>
      <c r="L17" s="97">
        <f t="shared" ref="L17" si="13">$L$9+K17</f>
        <v>0.60083333333333333</v>
      </c>
    </row>
    <row r="18" spans="1:13" s="108" customFormat="1">
      <c r="A18" s="212"/>
      <c r="B18" s="168" t="s">
        <v>210</v>
      </c>
      <c r="C18" s="162" t="s">
        <v>246</v>
      </c>
      <c r="D18" s="115">
        <v>19.2</v>
      </c>
      <c r="E18" s="184">
        <f t="shared" si="6"/>
        <v>28.7</v>
      </c>
      <c r="F18" s="184"/>
      <c r="G18" s="83">
        <f t="shared" si="7"/>
        <v>6.1538461538461535E-2</v>
      </c>
      <c r="H18" s="96">
        <f t="shared" si="8"/>
        <v>0.33157051282051281</v>
      </c>
      <c r="I18" s="83">
        <f t="shared" si="2"/>
        <v>6.6666666666666652E-2</v>
      </c>
      <c r="J18" s="91">
        <f t="shared" si="9"/>
        <v>0.42083333333333334</v>
      </c>
      <c r="K18" s="83">
        <f t="shared" si="4"/>
        <v>0.15999999999999998</v>
      </c>
      <c r="L18" s="97">
        <f t="shared" si="10"/>
        <v>0.61833333333333329</v>
      </c>
    </row>
    <row r="19" spans="1:13" s="108" customFormat="1">
      <c r="A19" s="212"/>
      <c r="B19" s="151" t="s">
        <v>182</v>
      </c>
      <c r="C19" s="162" t="s">
        <v>130</v>
      </c>
      <c r="D19" s="115">
        <v>21.9</v>
      </c>
      <c r="E19" s="184">
        <f t="shared" si="6"/>
        <v>31.4</v>
      </c>
      <c r="F19" s="184"/>
      <c r="G19" s="83">
        <f t="shared" si="7"/>
        <v>7.0192307692307679E-2</v>
      </c>
      <c r="H19" s="96">
        <f t="shared" ref="H19:H20" si="14">$H$9+G19</f>
        <v>0.34022435897435893</v>
      </c>
      <c r="I19" s="83">
        <f t="shared" si="2"/>
        <v>7.604166666666666E-2</v>
      </c>
      <c r="J19" s="91">
        <f t="shared" ref="J19:J20" si="15">$J$9+I19</f>
        <v>0.43020833333333336</v>
      </c>
      <c r="K19" s="83">
        <f t="shared" si="4"/>
        <v>0.1825</v>
      </c>
      <c r="L19" s="97">
        <f t="shared" ref="L19:L20" si="16">$L$9+K19</f>
        <v>0.64083333333333337</v>
      </c>
    </row>
    <row r="20" spans="1:13" s="108" customFormat="1" ht="15" customHeight="1">
      <c r="A20" s="212"/>
      <c r="B20" s="151" t="s">
        <v>182</v>
      </c>
      <c r="C20" s="162" t="s">
        <v>129</v>
      </c>
      <c r="D20" s="115">
        <v>23.1</v>
      </c>
      <c r="E20" s="184">
        <f t="shared" si="6"/>
        <v>32.6</v>
      </c>
      <c r="F20" s="184"/>
      <c r="G20" s="83">
        <f t="shared" si="7"/>
        <v>7.4038461538461553E-2</v>
      </c>
      <c r="H20" s="96">
        <f t="shared" si="14"/>
        <v>0.34407051282051282</v>
      </c>
      <c r="I20" s="83">
        <f t="shared" si="2"/>
        <v>8.020833333333334E-2</v>
      </c>
      <c r="J20" s="91">
        <f t="shared" si="15"/>
        <v>0.43437500000000001</v>
      </c>
      <c r="K20" s="83">
        <f t="shared" si="4"/>
        <v>0.1925</v>
      </c>
      <c r="L20" s="97">
        <f t="shared" si="16"/>
        <v>0.65083333333333337</v>
      </c>
    </row>
    <row r="21" spans="1:13" s="108" customFormat="1">
      <c r="A21" s="212"/>
      <c r="B21" s="151" t="s">
        <v>183</v>
      </c>
      <c r="C21" s="162" t="s">
        <v>127</v>
      </c>
      <c r="D21" s="115">
        <v>23.4</v>
      </c>
      <c r="E21" s="184">
        <f t="shared" si="6"/>
        <v>32.9</v>
      </c>
      <c r="F21" s="184"/>
      <c r="G21" s="83">
        <f t="shared" si="7"/>
        <v>7.4999999999999983E-2</v>
      </c>
      <c r="H21" s="96">
        <f t="shared" si="8"/>
        <v>0.34503205128205128</v>
      </c>
      <c r="I21" s="83">
        <f t="shared" si="2"/>
        <v>8.1250000000000003E-2</v>
      </c>
      <c r="J21" s="91">
        <f t="shared" si="9"/>
        <v>0.43541666666666667</v>
      </c>
      <c r="K21" s="83">
        <f t="shared" si="4"/>
        <v>0.19499999999999998</v>
      </c>
      <c r="L21" s="97">
        <f t="shared" si="10"/>
        <v>0.65333333333333332</v>
      </c>
    </row>
    <row r="22" spans="1:13" s="108" customFormat="1" ht="24">
      <c r="A22" s="105"/>
      <c r="B22" s="152" t="s">
        <v>184</v>
      </c>
      <c r="C22" s="116" t="s">
        <v>126</v>
      </c>
      <c r="D22" s="170">
        <v>23.5</v>
      </c>
      <c r="E22" s="183">
        <f t="shared" si="6"/>
        <v>33</v>
      </c>
      <c r="F22" s="183"/>
      <c r="G22" s="85">
        <f t="shared" si="7"/>
        <v>7.532051282051283E-2</v>
      </c>
      <c r="H22" s="96">
        <f t="shared" si="8"/>
        <v>0.3453525641025641</v>
      </c>
      <c r="I22" s="85">
        <f t="shared" si="2"/>
        <v>8.1597222222222224E-2</v>
      </c>
      <c r="J22" s="86">
        <f t="shared" si="9"/>
        <v>0.4357638888888889</v>
      </c>
      <c r="K22" s="85">
        <f t="shared" si="4"/>
        <v>0.19583333333333333</v>
      </c>
      <c r="L22" s="97">
        <f t="shared" si="10"/>
        <v>0.65416666666666667</v>
      </c>
    </row>
    <row r="23" spans="1:13" s="108" customFormat="1">
      <c r="A23" s="105"/>
      <c r="B23" s="109"/>
      <c r="C23" s="116"/>
      <c r="D23" s="84"/>
      <c r="E23" s="183"/>
      <c r="F23" s="183"/>
      <c r="G23" s="85">
        <v>3.472222222222222E-3</v>
      </c>
      <c r="H23" s="96">
        <f>H22+G23</f>
        <v>0.34882478632478631</v>
      </c>
      <c r="I23" s="129"/>
      <c r="J23" s="88">
        <f>'CP Times'!E59</f>
        <v>0.35416666666666669</v>
      </c>
      <c r="K23" s="90"/>
      <c r="L23" s="98">
        <f>'CP Times'!E64</f>
        <v>0.5</v>
      </c>
    </row>
    <row r="24" spans="1:13" s="108" customFormat="1">
      <c r="A24" s="212" t="s">
        <v>145</v>
      </c>
      <c r="B24" s="155" t="s">
        <v>185</v>
      </c>
      <c r="C24" s="162" t="s">
        <v>227</v>
      </c>
      <c r="D24" s="121">
        <v>2.1</v>
      </c>
      <c r="E24" s="184">
        <f t="shared" ref="E24:E26" si="17">$E$22+D24</f>
        <v>35.1</v>
      </c>
      <c r="F24" s="184"/>
      <c r="G24" s="83">
        <f t="shared" si="7"/>
        <v>6.7307692307692311E-3</v>
      </c>
      <c r="H24" s="96">
        <f>$H$23+G24</f>
        <v>0.35555555555555551</v>
      </c>
      <c r="I24" s="83">
        <f t="shared" si="7"/>
        <v>7.2916666666666676E-3</v>
      </c>
      <c r="J24" s="91">
        <f>$J$23+I24</f>
        <v>0.36145833333333333</v>
      </c>
      <c r="K24" s="83">
        <f t="shared" si="4"/>
        <v>1.7500000000000002E-2</v>
      </c>
      <c r="L24" s="97">
        <f>$L$23+K24</f>
        <v>0.51749999999999996</v>
      </c>
    </row>
    <row r="25" spans="1:13" s="108" customFormat="1">
      <c r="A25" s="212"/>
      <c r="B25" s="153" t="s">
        <v>186</v>
      </c>
      <c r="C25" s="163" t="s">
        <v>15</v>
      </c>
      <c r="D25" s="121">
        <v>4.4000000000000004</v>
      </c>
      <c r="E25" s="184">
        <f t="shared" si="17"/>
        <v>37.4</v>
      </c>
      <c r="F25" s="184"/>
      <c r="G25" s="83">
        <f t="shared" si="7"/>
        <v>1.4102564102564105E-2</v>
      </c>
      <c r="H25" s="96">
        <f t="shared" ref="H25:H26" si="18">$H$23+G25</f>
        <v>0.36292735042735041</v>
      </c>
      <c r="I25" s="83">
        <f t="shared" si="7"/>
        <v>1.5277777777777777E-2</v>
      </c>
      <c r="J25" s="91">
        <f t="shared" ref="J25:J26" si="19">$J$23+I25</f>
        <v>0.36944444444444446</v>
      </c>
      <c r="K25" s="83">
        <f t="shared" si="4"/>
        <v>3.6666666666666667E-2</v>
      </c>
      <c r="L25" s="97">
        <f t="shared" ref="L25:L26" si="20">$L$23+K25</f>
        <v>0.53666666666666663</v>
      </c>
    </row>
    <row r="26" spans="1:13" s="108" customFormat="1">
      <c r="A26" s="212"/>
      <c r="B26" s="153" t="s">
        <v>187</v>
      </c>
      <c r="C26" s="163" t="s">
        <v>15</v>
      </c>
      <c r="D26" s="121">
        <v>8.6999999999999993</v>
      </c>
      <c r="E26" s="184">
        <f t="shared" si="17"/>
        <v>41.7</v>
      </c>
      <c r="F26" s="184"/>
      <c r="G26" s="83">
        <f t="shared" si="7"/>
        <v>2.7884615384615383E-2</v>
      </c>
      <c r="H26" s="96">
        <f t="shared" si="18"/>
        <v>0.3767094017094017</v>
      </c>
      <c r="I26" s="83">
        <f t="shared" si="7"/>
        <v>3.0208333333333334E-2</v>
      </c>
      <c r="J26" s="91">
        <f t="shared" si="19"/>
        <v>0.38437500000000002</v>
      </c>
      <c r="K26" s="83">
        <f t="shared" si="4"/>
        <v>7.2499999999999995E-2</v>
      </c>
      <c r="L26" s="97">
        <f t="shared" si="20"/>
        <v>0.57250000000000001</v>
      </c>
    </row>
    <row r="27" spans="1:13" s="108" customFormat="1" ht="24" customHeight="1">
      <c r="A27" s="212"/>
      <c r="B27" s="107" t="s">
        <v>230</v>
      </c>
      <c r="C27" s="164" t="s">
        <v>248</v>
      </c>
      <c r="D27" s="115">
        <v>12.8</v>
      </c>
      <c r="E27" s="184">
        <f>$E$22+D27</f>
        <v>45.8</v>
      </c>
      <c r="F27" s="184"/>
      <c r="G27" s="83">
        <f t="shared" si="7"/>
        <v>4.1025641025641026E-2</v>
      </c>
      <c r="H27" s="96">
        <f t="shared" ref="H27:H30" si="21">$H$23+G27</f>
        <v>0.38985042735042735</v>
      </c>
      <c r="I27" s="83">
        <f t="shared" si="7"/>
        <v>4.4444444444444446E-2</v>
      </c>
      <c r="J27" s="91">
        <f t="shared" ref="J27:J30" si="22">$J$23+I27</f>
        <v>0.39861111111111114</v>
      </c>
      <c r="K27" s="83">
        <f t="shared" si="4"/>
        <v>0.10666666666666666</v>
      </c>
      <c r="L27" s="97">
        <f t="shared" ref="L27:L30" si="23">$L$23+K27</f>
        <v>0.60666666666666669</v>
      </c>
    </row>
    <row r="28" spans="1:13" s="108" customFormat="1">
      <c r="A28" s="212"/>
      <c r="B28" s="104" t="s">
        <v>191</v>
      </c>
      <c r="C28" s="164" t="s">
        <v>125</v>
      </c>
      <c r="D28" s="115">
        <v>19.100000000000001</v>
      </c>
      <c r="E28" s="184">
        <f t="shared" ref="E28:E30" si="24">$E$22+D28</f>
        <v>52.1</v>
      </c>
      <c r="F28" s="184"/>
      <c r="G28" s="83">
        <f t="shared" si="7"/>
        <v>6.1217948717948723E-2</v>
      </c>
      <c r="H28" s="96">
        <f t="shared" si="21"/>
        <v>0.41004273504273503</v>
      </c>
      <c r="I28" s="83">
        <f t="shared" si="7"/>
        <v>6.6319444444444445E-2</v>
      </c>
      <c r="J28" s="91">
        <f t="shared" si="22"/>
        <v>0.42048611111111112</v>
      </c>
      <c r="K28" s="83">
        <f t="shared" si="4"/>
        <v>0.15916666666666668</v>
      </c>
      <c r="L28" s="97">
        <f t="shared" si="23"/>
        <v>0.65916666666666668</v>
      </c>
    </row>
    <row r="29" spans="1:13" s="108" customFormat="1">
      <c r="A29" s="212"/>
      <c r="B29" s="104" t="s">
        <v>191</v>
      </c>
      <c r="C29" s="164" t="s">
        <v>124</v>
      </c>
      <c r="D29" s="115">
        <v>19.600000000000001</v>
      </c>
      <c r="E29" s="184">
        <f t="shared" si="24"/>
        <v>52.6</v>
      </c>
      <c r="F29" s="184"/>
      <c r="G29" s="83">
        <f t="shared" si="7"/>
        <v>6.2820512820512819E-2</v>
      </c>
      <c r="H29" s="96">
        <f t="shared" si="21"/>
        <v>0.41164529914529913</v>
      </c>
      <c r="I29" s="83">
        <f t="shared" si="7"/>
        <v>6.8055555555555564E-2</v>
      </c>
      <c r="J29" s="91">
        <f t="shared" si="22"/>
        <v>0.42222222222222228</v>
      </c>
      <c r="K29" s="83">
        <f t="shared" si="4"/>
        <v>0.16333333333333336</v>
      </c>
      <c r="L29" s="97">
        <f t="shared" si="23"/>
        <v>0.66333333333333333</v>
      </c>
    </row>
    <row r="30" spans="1:13" s="108" customFormat="1" ht="24">
      <c r="A30" s="105"/>
      <c r="B30" s="109" t="s">
        <v>192</v>
      </c>
      <c r="C30" s="116" t="s">
        <v>123</v>
      </c>
      <c r="D30" s="170">
        <v>20.2</v>
      </c>
      <c r="E30" s="183">
        <f t="shared" si="24"/>
        <v>53.2</v>
      </c>
      <c r="F30" s="183"/>
      <c r="G30" s="85">
        <f t="shared" si="7"/>
        <v>6.4743589743589736E-2</v>
      </c>
      <c r="H30" s="86">
        <f t="shared" si="21"/>
        <v>0.41356837606837604</v>
      </c>
      <c r="I30" s="85">
        <f t="shared" si="7"/>
        <v>7.013888888888889E-2</v>
      </c>
      <c r="J30" s="86">
        <f t="shared" si="22"/>
        <v>0.4243055555555556</v>
      </c>
      <c r="K30" s="85">
        <f t="shared" si="4"/>
        <v>0.16833333333333333</v>
      </c>
      <c r="L30" s="97">
        <f t="shared" si="23"/>
        <v>0.66833333333333333</v>
      </c>
    </row>
    <row r="31" spans="1:13" s="108" customFormat="1">
      <c r="A31" s="105"/>
      <c r="B31" s="109"/>
      <c r="C31" s="116"/>
      <c r="D31" s="84"/>
      <c r="E31" s="183"/>
      <c r="F31" s="183"/>
      <c r="G31" s="85">
        <v>3.472222222222222E-3</v>
      </c>
      <c r="H31" s="86">
        <f>H30+G31</f>
        <v>0.41704059829059825</v>
      </c>
      <c r="I31" s="85"/>
      <c r="J31" s="127">
        <f>'CP Times'!F59</f>
        <v>0.35416666666666669</v>
      </c>
      <c r="K31" s="90"/>
      <c r="L31" s="98">
        <f>'CP Times'!F64</f>
        <v>0.58333333333333337</v>
      </c>
    </row>
    <row r="32" spans="1:13" s="108" customFormat="1" ht="12" customHeight="1">
      <c r="A32" s="211" t="s">
        <v>156</v>
      </c>
      <c r="B32" s="104" t="s">
        <v>193</v>
      </c>
      <c r="C32" s="163" t="s">
        <v>196</v>
      </c>
      <c r="D32" s="121">
        <v>0.4</v>
      </c>
      <c r="E32" s="184">
        <f>$E$30+D32</f>
        <v>53.6</v>
      </c>
      <c r="F32" s="184"/>
      <c r="G32" s="83">
        <f t="shared" si="7"/>
        <v>1.2820512820512821E-3</v>
      </c>
      <c r="H32" s="91">
        <f>$H$31+G32</f>
        <v>0.41832264957264953</v>
      </c>
      <c r="I32" s="83">
        <f t="shared" si="7"/>
        <v>1.3888888888888889E-3</v>
      </c>
      <c r="J32" s="96">
        <f>$J$31+I32</f>
        <v>0.35555555555555557</v>
      </c>
      <c r="K32" s="83">
        <f t="shared" si="4"/>
        <v>3.3333333333333331E-3</v>
      </c>
      <c r="L32" s="97">
        <f>$L$31+K32</f>
        <v>0.58666666666666667</v>
      </c>
      <c r="M32" s="115"/>
    </row>
    <row r="33" spans="1:12" s="108" customFormat="1" ht="12" customHeight="1">
      <c r="A33" s="211"/>
      <c r="B33" s="104" t="s">
        <v>109</v>
      </c>
      <c r="C33" s="163" t="s">
        <v>195</v>
      </c>
      <c r="D33" s="121">
        <v>10.199999999999999</v>
      </c>
      <c r="E33" s="184">
        <f>$E$30+D33</f>
        <v>63.400000000000006</v>
      </c>
      <c r="F33" s="184"/>
      <c r="G33" s="83">
        <f t="shared" si="7"/>
        <v>3.2692307692307687E-2</v>
      </c>
      <c r="H33" s="91">
        <f>$H$31+G33</f>
        <v>0.44973290598290594</v>
      </c>
      <c r="I33" s="83">
        <f t="shared" si="7"/>
        <v>3.5416666666666666E-2</v>
      </c>
      <c r="J33" s="96">
        <f>$J$31+I33</f>
        <v>0.38958333333333334</v>
      </c>
      <c r="K33" s="83">
        <f t="shared" si="4"/>
        <v>8.5000000000000006E-2</v>
      </c>
      <c r="L33" s="97">
        <f>$L$31+K33</f>
        <v>0.66833333333333333</v>
      </c>
    </row>
    <row r="34" spans="1:12" s="108" customFormat="1" ht="12" customHeight="1">
      <c r="A34" s="211"/>
      <c r="B34" s="104" t="s">
        <v>109</v>
      </c>
      <c r="C34" s="163" t="s">
        <v>194</v>
      </c>
      <c r="D34" s="121">
        <v>11.9</v>
      </c>
      <c r="E34" s="184">
        <f>$E$30+D34</f>
        <v>65.100000000000009</v>
      </c>
      <c r="F34" s="184"/>
      <c r="G34" s="83">
        <f t="shared" si="7"/>
        <v>3.8141025641025644E-2</v>
      </c>
      <c r="H34" s="91">
        <f>$H$31+G34</f>
        <v>0.45518162393162387</v>
      </c>
      <c r="I34" s="83">
        <f t="shared" si="7"/>
        <v>4.1319444444444443E-2</v>
      </c>
      <c r="J34" s="96">
        <f>$J$31+I34</f>
        <v>0.39548611111111115</v>
      </c>
      <c r="K34" s="83">
        <f t="shared" si="4"/>
        <v>9.9166666666666653E-2</v>
      </c>
      <c r="L34" s="97">
        <f>$L$31+K34</f>
        <v>0.6825</v>
      </c>
    </row>
    <row r="35" spans="1:12" s="108" customFormat="1">
      <c r="A35" s="173"/>
      <c r="B35" s="109" t="s">
        <v>239</v>
      </c>
      <c r="C35" s="116" t="s">
        <v>122</v>
      </c>
      <c r="D35" s="170">
        <f>65.6-53.2</f>
        <v>12.399999999999991</v>
      </c>
      <c r="E35" s="183">
        <f>$E$30+D35</f>
        <v>65.599999999999994</v>
      </c>
      <c r="F35" s="183"/>
      <c r="G35" s="85">
        <f t="shared" si="7"/>
        <v>3.9743589743589713E-2</v>
      </c>
      <c r="H35" s="86">
        <f>$H$31+G35</f>
        <v>0.45678418803418797</v>
      </c>
      <c r="I35" s="85">
        <f t="shared" si="7"/>
        <v>4.3055555555555521E-2</v>
      </c>
      <c r="J35" s="96">
        <f t="shared" ref="J35" si="25">$J$31+I35</f>
        <v>0.3972222222222222</v>
      </c>
      <c r="K35" s="83">
        <f t="shared" si="4"/>
        <v>0.10333333333333326</v>
      </c>
      <c r="L35" s="97">
        <f>$L$31+K35</f>
        <v>0.68666666666666665</v>
      </c>
    </row>
    <row r="36" spans="1:12" s="108" customFormat="1" ht="12" customHeight="1">
      <c r="A36" s="173"/>
      <c r="B36" s="171"/>
      <c r="C36" s="172"/>
      <c r="D36" s="84"/>
      <c r="E36" s="183"/>
      <c r="F36" s="183"/>
      <c r="G36" s="85">
        <v>3.472222222222222E-3</v>
      </c>
      <c r="H36" s="86">
        <f>H35+G36</f>
        <v>0.46025641025641018</v>
      </c>
      <c r="I36" s="85">
        <v>6.9444444444444441E-3</v>
      </c>
      <c r="J36" s="96">
        <f>$J$35+I36</f>
        <v>0.40416666666666662</v>
      </c>
      <c r="K36" s="85"/>
      <c r="L36" s="98">
        <f>'CP Times'!G65</f>
        <v>0.64583333333333337</v>
      </c>
    </row>
    <row r="37" spans="1:12" s="108" customFormat="1" ht="12" customHeight="1">
      <c r="A37" s="211" t="s">
        <v>121</v>
      </c>
      <c r="B37" s="104" t="s">
        <v>109</v>
      </c>
      <c r="C37" s="164" t="s">
        <v>110</v>
      </c>
      <c r="D37" s="115">
        <v>1</v>
      </c>
      <c r="E37" s="184">
        <f>$E$35+D37</f>
        <v>66.599999999999994</v>
      </c>
      <c r="F37" s="184"/>
      <c r="G37" s="83">
        <f t="shared" si="7"/>
        <v>3.2051282051282055E-3</v>
      </c>
      <c r="H37" s="91">
        <f>$H$36+G37</f>
        <v>0.46346153846153837</v>
      </c>
      <c r="I37" s="83">
        <f t="shared" si="7"/>
        <v>3.472222222222222E-3</v>
      </c>
      <c r="J37" s="96">
        <f t="shared" ref="J37:J50" si="26">$J$35+I37</f>
        <v>0.40069444444444441</v>
      </c>
      <c r="K37" s="83">
        <f t="shared" si="4"/>
        <v>8.3333333333333332E-3</v>
      </c>
      <c r="L37" s="97">
        <f>$L$36+K37</f>
        <v>0.65416666666666667</v>
      </c>
    </row>
    <row r="38" spans="1:12" s="108" customFormat="1">
      <c r="A38" s="211"/>
      <c r="B38" s="104" t="s">
        <v>146</v>
      </c>
      <c r="C38" s="164" t="s">
        <v>111</v>
      </c>
      <c r="D38" s="115">
        <v>1.8</v>
      </c>
      <c r="E38" s="184">
        <f t="shared" ref="E38:E50" si="27">$E$35+D38</f>
        <v>67.399999999999991</v>
      </c>
      <c r="F38" s="184"/>
      <c r="G38" s="83">
        <f t="shared" si="7"/>
        <v>5.7692307692307696E-3</v>
      </c>
      <c r="H38" s="91">
        <f t="shared" ref="H38:H50" si="28">$H$36+G38</f>
        <v>0.46602564102564092</v>
      </c>
      <c r="I38" s="83">
        <f t="shared" si="7"/>
        <v>6.2500000000000003E-3</v>
      </c>
      <c r="J38" s="96">
        <f t="shared" si="26"/>
        <v>0.40347222222222218</v>
      </c>
      <c r="K38" s="83">
        <f t="shared" si="4"/>
        <v>1.4999999999999998E-2</v>
      </c>
      <c r="L38" s="97">
        <f t="shared" ref="L38:L50" si="29">$L$36+K38</f>
        <v>0.66083333333333338</v>
      </c>
    </row>
    <row r="39" spans="1:12">
      <c r="A39" s="211"/>
      <c r="B39" s="104" t="s">
        <v>109</v>
      </c>
      <c r="C39" s="164" t="s">
        <v>113</v>
      </c>
      <c r="D39" s="114">
        <v>3.5</v>
      </c>
      <c r="E39" s="184">
        <f t="shared" si="27"/>
        <v>69.099999999999994</v>
      </c>
      <c r="F39" s="184"/>
      <c r="G39" s="83">
        <f t="shared" ref="G39:G50" si="30">$D39/G$3*60/1440</f>
        <v>1.1217948717948718E-2</v>
      </c>
      <c r="H39" s="91">
        <f t="shared" si="28"/>
        <v>0.47147435897435891</v>
      </c>
      <c r="I39" s="83">
        <f t="shared" ref="I39:I50" si="31">$D39/I$3*60/1440</f>
        <v>1.2152777777777778E-2</v>
      </c>
      <c r="J39" s="96">
        <f t="shared" si="26"/>
        <v>0.40937499999999999</v>
      </c>
      <c r="K39" s="83">
        <f t="shared" si="4"/>
        <v>2.9166666666666667E-2</v>
      </c>
      <c r="L39" s="97">
        <f t="shared" si="29"/>
        <v>0.67500000000000004</v>
      </c>
    </row>
    <row r="40" spans="1:12">
      <c r="A40" s="211"/>
      <c r="B40" s="104" t="s">
        <v>157</v>
      </c>
      <c r="C40" s="164" t="s">
        <v>115</v>
      </c>
      <c r="D40" s="114">
        <v>3.7</v>
      </c>
      <c r="E40" s="184">
        <f t="shared" si="27"/>
        <v>69.3</v>
      </c>
      <c r="F40" s="184"/>
      <c r="G40" s="83">
        <f t="shared" si="30"/>
        <v>1.1858974358974358E-2</v>
      </c>
      <c r="H40" s="91">
        <f t="shared" si="28"/>
        <v>0.47211538461538455</v>
      </c>
      <c r="I40" s="83">
        <f t="shared" si="31"/>
        <v>1.2847222222222222E-2</v>
      </c>
      <c r="J40" s="96">
        <f t="shared" si="26"/>
        <v>0.41006944444444443</v>
      </c>
      <c r="K40" s="83">
        <f t="shared" si="4"/>
        <v>3.0833333333333331E-2</v>
      </c>
      <c r="L40" s="97">
        <f t="shared" si="29"/>
        <v>0.67666666666666675</v>
      </c>
    </row>
    <row r="41" spans="1:12">
      <c r="A41" s="211"/>
      <c r="B41" s="104" t="s">
        <v>197</v>
      </c>
      <c r="C41" s="164" t="s">
        <v>116</v>
      </c>
      <c r="D41" s="121">
        <v>4</v>
      </c>
      <c r="E41" s="184">
        <f t="shared" si="27"/>
        <v>69.599999999999994</v>
      </c>
      <c r="F41" s="184"/>
      <c r="G41" s="169">
        <f t="shared" si="30"/>
        <v>1.2820512820512822E-2</v>
      </c>
      <c r="H41" s="91">
        <f t="shared" si="28"/>
        <v>0.47307692307692301</v>
      </c>
      <c r="I41" s="169">
        <f t="shared" si="31"/>
        <v>1.3888888888888888E-2</v>
      </c>
      <c r="J41" s="96">
        <f t="shared" si="26"/>
        <v>0.41111111111111109</v>
      </c>
      <c r="K41" s="169">
        <f t="shared" si="4"/>
        <v>3.3333333333333333E-2</v>
      </c>
      <c r="L41" s="97">
        <f t="shared" si="29"/>
        <v>0.6791666666666667</v>
      </c>
    </row>
    <row r="42" spans="1:12" ht="12" customHeight="1">
      <c r="A42" s="211"/>
      <c r="B42" s="154" t="s">
        <v>114</v>
      </c>
      <c r="C42" s="165" t="s">
        <v>119</v>
      </c>
      <c r="D42" s="114">
        <v>4.7</v>
      </c>
      <c r="E42" s="184">
        <f t="shared" si="27"/>
        <v>70.3</v>
      </c>
      <c r="F42" s="184"/>
      <c r="G42" s="83">
        <f t="shared" si="30"/>
        <v>1.5064102564102564E-2</v>
      </c>
      <c r="H42" s="91">
        <f t="shared" si="28"/>
        <v>0.47532051282051274</v>
      </c>
      <c r="I42" s="83">
        <f t="shared" si="31"/>
        <v>1.6319444444444445E-2</v>
      </c>
      <c r="J42" s="96">
        <f t="shared" si="26"/>
        <v>0.41354166666666664</v>
      </c>
      <c r="K42" s="83">
        <f t="shared" si="4"/>
        <v>3.9166666666666669E-2</v>
      </c>
      <c r="L42" s="97">
        <f t="shared" si="29"/>
        <v>0.68500000000000005</v>
      </c>
    </row>
    <row r="43" spans="1:12">
      <c r="A43" s="211"/>
      <c r="B43" s="154" t="s">
        <v>114</v>
      </c>
      <c r="C43" s="165" t="s">
        <v>247</v>
      </c>
      <c r="D43" s="114">
        <v>6.3</v>
      </c>
      <c r="E43" s="184">
        <f t="shared" si="27"/>
        <v>71.899999999999991</v>
      </c>
      <c r="F43" s="184"/>
      <c r="G43" s="83">
        <f t="shared" si="30"/>
        <v>2.0192307692307693E-2</v>
      </c>
      <c r="H43" s="91">
        <f t="shared" si="28"/>
        <v>0.48044871794871785</v>
      </c>
      <c r="I43" s="83">
        <f t="shared" si="31"/>
        <v>2.1874999999999999E-2</v>
      </c>
      <c r="J43" s="96">
        <f t="shared" si="26"/>
        <v>0.41909722222222218</v>
      </c>
      <c r="K43" s="83">
        <f t="shared" si="4"/>
        <v>5.2499999999999998E-2</v>
      </c>
      <c r="L43" s="97">
        <f t="shared" si="29"/>
        <v>0.69833333333333336</v>
      </c>
    </row>
    <row r="44" spans="1:12" ht="24">
      <c r="A44" s="211"/>
      <c r="B44" s="107" t="s">
        <v>232</v>
      </c>
      <c r="C44" s="164" t="s">
        <v>233</v>
      </c>
      <c r="D44" s="114">
        <v>10.6</v>
      </c>
      <c r="E44" s="184">
        <f t="shared" si="27"/>
        <v>76.199999999999989</v>
      </c>
      <c r="F44" s="184"/>
      <c r="G44" s="83">
        <f t="shared" si="30"/>
        <v>3.3974358974358972E-2</v>
      </c>
      <c r="H44" s="91">
        <f t="shared" si="28"/>
        <v>0.49423076923076914</v>
      </c>
      <c r="I44" s="83">
        <f t="shared" si="31"/>
        <v>3.6805555555555557E-2</v>
      </c>
      <c r="J44" s="96">
        <f t="shared" si="26"/>
        <v>0.43402777777777773</v>
      </c>
      <c r="K44" s="83">
        <f t="shared" si="4"/>
        <v>8.8333333333333333E-2</v>
      </c>
      <c r="L44" s="97">
        <f t="shared" si="29"/>
        <v>0.73416666666666675</v>
      </c>
    </row>
    <row r="45" spans="1:12" ht="24">
      <c r="A45" s="211"/>
      <c r="B45" s="104" t="s">
        <v>117</v>
      </c>
      <c r="C45" s="166" t="s">
        <v>118</v>
      </c>
      <c r="D45" s="114">
        <v>11.8</v>
      </c>
      <c r="E45" s="184">
        <f t="shared" si="27"/>
        <v>77.399999999999991</v>
      </c>
      <c r="F45" s="184"/>
      <c r="G45" s="83">
        <f t="shared" si="30"/>
        <v>3.7820512820512825E-2</v>
      </c>
      <c r="H45" s="91">
        <f>$H$36+G45</f>
        <v>0.49807692307692297</v>
      </c>
      <c r="I45" s="83">
        <f t="shared" si="31"/>
        <v>4.0972222222222222E-2</v>
      </c>
      <c r="J45" s="96">
        <f t="shared" si="26"/>
        <v>0.43819444444444444</v>
      </c>
      <c r="K45" s="83">
        <f t="shared" si="4"/>
        <v>9.8333333333333356E-2</v>
      </c>
      <c r="L45" s="97">
        <f t="shared" si="29"/>
        <v>0.74416666666666675</v>
      </c>
    </row>
    <row r="46" spans="1:12" s="108" customFormat="1">
      <c r="A46" s="211"/>
      <c r="B46" s="104" t="s">
        <v>158</v>
      </c>
      <c r="C46" s="164" t="s">
        <v>161</v>
      </c>
      <c r="D46" s="115">
        <v>13.5</v>
      </c>
      <c r="E46" s="184">
        <f t="shared" si="27"/>
        <v>79.099999999999994</v>
      </c>
      <c r="F46" s="184"/>
      <c r="G46" s="83">
        <f t="shared" si="30"/>
        <v>4.3269230769230775E-2</v>
      </c>
      <c r="H46" s="91">
        <f t="shared" si="28"/>
        <v>0.5035256410256409</v>
      </c>
      <c r="I46" s="83">
        <f t="shared" si="31"/>
        <v>4.6875E-2</v>
      </c>
      <c r="J46" s="96">
        <f t="shared" si="26"/>
        <v>0.4440972222222222</v>
      </c>
      <c r="K46" s="83">
        <f t="shared" si="4"/>
        <v>0.1125</v>
      </c>
      <c r="L46" s="97">
        <f t="shared" si="29"/>
        <v>0.75833333333333341</v>
      </c>
    </row>
    <row r="47" spans="1:12" s="108" customFormat="1" ht="24">
      <c r="A47" s="211"/>
      <c r="B47" s="109" t="s">
        <v>159</v>
      </c>
      <c r="C47" s="116" t="s">
        <v>31</v>
      </c>
      <c r="D47" s="84">
        <v>14.4</v>
      </c>
      <c r="E47" s="183">
        <f t="shared" si="27"/>
        <v>80</v>
      </c>
      <c r="F47" s="183"/>
      <c r="G47" s="85">
        <f t="shared" si="30"/>
        <v>4.6153846153846156E-2</v>
      </c>
      <c r="H47" s="96">
        <f t="shared" si="28"/>
        <v>0.50641025641025639</v>
      </c>
      <c r="I47" s="85"/>
      <c r="J47" s="86"/>
      <c r="K47" s="85"/>
      <c r="L47" s="97"/>
    </row>
    <row r="48" spans="1:12" s="108" customFormat="1" ht="24">
      <c r="A48" s="211"/>
      <c r="B48" s="104" t="s">
        <v>160</v>
      </c>
      <c r="C48" s="164" t="s">
        <v>163</v>
      </c>
      <c r="D48" s="115">
        <v>15.2</v>
      </c>
      <c r="E48" s="184">
        <f t="shared" si="27"/>
        <v>80.8</v>
      </c>
      <c r="F48" s="184"/>
      <c r="G48" s="83">
        <f t="shared" si="30"/>
        <v>4.8717948717948711E-2</v>
      </c>
      <c r="H48" s="91">
        <f>$H$36+G48</f>
        <v>0.50897435897435894</v>
      </c>
      <c r="I48" s="83">
        <f t="shared" si="31"/>
        <v>5.2777777777777778E-2</v>
      </c>
      <c r="J48" s="96">
        <f t="shared" si="26"/>
        <v>0.44999999999999996</v>
      </c>
      <c r="K48" s="83">
        <f t="shared" si="4"/>
        <v>0.12666666666666668</v>
      </c>
      <c r="L48" s="97">
        <f t="shared" si="29"/>
        <v>0.77250000000000008</v>
      </c>
    </row>
    <row r="49" spans="1:12" s="108" customFormat="1" ht="18" customHeight="1">
      <c r="A49" s="211"/>
      <c r="B49" s="104" t="s">
        <v>162</v>
      </c>
      <c r="C49" s="164" t="s">
        <v>188</v>
      </c>
      <c r="D49" s="115">
        <v>15.4</v>
      </c>
      <c r="E49" s="184">
        <f t="shared" si="27"/>
        <v>81</v>
      </c>
      <c r="F49" s="184"/>
      <c r="G49" s="83">
        <f t="shared" si="30"/>
        <v>4.9358974358974364E-2</v>
      </c>
      <c r="H49" s="91">
        <f t="shared" si="28"/>
        <v>0.50961538461538458</v>
      </c>
      <c r="I49" s="83">
        <f t="shared" si="31"/>
        <v>5.347222222222222E-2</v>
      </c>
      <c r="J49" s="96">
        <f t="shared" si="26"/>
        <v>0.4506944444444444</v>
      </c>
      <c r="K49" s="83">
        <f t="shared" si="4"/>
        <v>0.12833333333333335</v>
      </c>
      <c r="L49" s="97">
        <f t="shared" si="29"/>
        <v>0.77416666666666667</v>
      </c>
    </row>
    <row r="50" spans="1:12" ht="24">
      <c r="A50" s="105"/>
      <c r="B50" s="109" t="s">
        <v>164</v>
      </c>
      <c r="C50" s="116" t="s">
        <v>120</v>
      </c>
      <c r="D50" s="175">
        <f>81.3-65.6</f>
        <v>15.700000000000003</v>
      </c>
      <c r="E50" s="183">
        <f t="shared" si="27"/>
        <v>81.3</v>
      </c>
      <c r="F50" s="183"/>
      <c r="G50" s="85">
        <f t="shared" si="30"/>
        <v>5.0320512820512822E-2</v>
      </c>
      <c r="H50" s="86">
        <f t="shared" si="28"/>
        <v>0.51057692307692304</v>
      </c>
      <c r="I50" s="85">
        <f t="shared" si="31"/>
        <v>5.4513888888888896E-2</v>
      </c>
      <c r="J50" s="96">
        <f t="shared" si="26"/>
        <v>0.45173611111111112</v>
      </c>
      <c r="K50" s="85">
        <f t="shared" si="4"/>
        <v>0.13083333333333336</v>
      </c>
      <c r="L50" s="97">
        <f t="shared" si="29"/>
        <v>0.77666666666666673</v>
      </c>
    </row>
    <row r="51" spans="1:12" ht="6" customHeight="1">
      <c r="A51" s="177"/>
      <c r="B51" s="178"/>
      <c r="C51" s="179"/>
      <c r="D51" s="180"/>
      <c r="E51" s="185"/>
      <c r="F51" s="185"/>
      <c r="G51" s="181"/>
      <c r="H51" s="182"/>
      <c r="I51" s="181"/>
      <c r="J51" s="182"/>
      <c r="K51" s="181"/>
      <c r="L51" s="182"/>
    </row>
    <row r="52" spans="1:12" ht="22" customHeight="1">
      <c r="A52" s="112"/>
      <c r="B52" s="103" t="s">
        <v>224</v>
      </c>
      <c r="C52" s="158"/>
      <c r="D52" s="117"/>
      <c r="E52" s="117"/>
      <c r="F52" s="117"/>
      <c r="G52" s="133"/>
      <c r="H52" s="176"/>
      <c r="I52" s="133"/>
      <c r="J52" s="176"/>
      <c r="K52" s="133"/>
      <c r="L52" s="176"/>
    </row>
    <row r="53" spans="1:12" ht="36" customHeight="1">
      <c r="A53" s="105"/>
      <c r="B53" s="109" t="s">
        <v>159</v>
      </c>
      <c r="C53" s="167" t="s">
        <v>165</v>
      </c>
      <c r="D53" s="134">
        <v>0</v>
      </c>
      <c r="E53" s="134">
        <f>D53</f>
        <v>0</v>
      </c>
      <c r="F53" s="134">
        <f>E50</f>
        <v>81.3</v>
      </c>
      <c r="G53" s="129"/>
      <c r="H53" s="127">
        <f>'CP Times'!J55</f>
        <v>0.23611111111111113</v>
      </c>
      <c r="I53" s="129"/>
      <c r="J53" s="130">
        <f>'CP Times'!J59</f>
        <v>0.31944444444444448</v>
      </c>
      <c r="K53" s="129"/>
      <c r="L53" s="98">
        <f>'CP Times'!J64</f>
        <v>0.34375</v>
      </c>
    </row>
    <row r="54" spans="1:12" ht="24" customHeight="1">
      <c r="A54" s="211" t="s">
        <v>249</v>
      </c>
      <c r="B54" s="104" t="s">
        <v>117</v>
      </c>
      <c r="C54" s="166" t="s">
        <v>118</v>
      </c>
      <c r="D54" s="114">
        <v>3.1</v>
      </c>
      <c r="E54" s="114">
        <f t="shared" ref="E54:E63" si="32">D54</f>
        <v>3.1</v>
      </c>
      <c r="F54" s="115">
        <f t="shared" ref="F54:F80" si="33">$E$50+E54</f>
        <v>84.399999999999991</v>
      </c>
      <c r="G54" s="83">
        <f>$D54/G$3*60/1440</f>
        <v>9.935897435897437E-3</v>
      </c>
      <c r="H54" s="96">
        <f t="shared" ref="H54:H63" si="34">$H$53+G54</f>
        <v>0.24604700854700856</v>
      </c>
      <c r="I54" s="83"/>
      <c r="J54" s="124"/>
      <c r="K54" s="83">
        <f t="shared" ref="K54:K104" si="35">$D54/K$3*60/1440</f>
        <v>2.5833333333333337E-2</v>
      </c>
      <c r="L54" s="97">
        <f t="shared" ref="L54:L63" si="36">$L$53+K54</f>
        <v>0.36958333333333332</v>
      </c>
    </row>
    <row r="55" spans="1:12">
      <c r="A55" s="211"/>
      <c r="B55" s="104" t="s">
        <v>211</v>
      </c>
      <c r="C55" s="164" t="s">
        <v>144</v>
      </c>
      <c r="D55" s="114">
        <v>4.3</v>
      </c>
      <c r="E55" s="114">
        <f t="shared" si="32"/>
        <v>4.3</v>
      </c>
      <c r="F55" s="115">
        <f t="shared" si="33"/>
        <v>85.6</v>
      </c>
      <c r="G55" s="83">
        <f t="shared" ref="G55:G63" si="37">$D55/G$3*60/1440</f>
        <v>1.3782051282051282E-2</v>
      </c>
      <c r="H55" s="96">
        <f t="shared" si="34"/>
        <v>0.24989316239316242</v>
      </c>
      <c r="I55" s="83"/>
      <c r="J55" s="124"/>
      <c r="K55" s="83">
        <f t="shared" si="35"/>
        <v>3.5833333333333335E-2</v>
      </c>
      <c r="L55" s="97">
        <f t="shared" si="36"/>
        <v>0.37958333333333333</v>
      </c>
    </row>
    <row r="56" spans="1:12" s="108" customFormat="1">
      <c r="A56" s="211"/>
      <c r="B56" s="154" t="s">
        <v>114</v>
      </c>
      <c r="C56" s="165" t="s">
        <v>247</v>
      </c>
      <c r="D56" s="115">
        <v>8.5</v>
      </c>
      <c r="E56" s="114">
        <f t="shared" si="32"/>
        <v>8.5</v>
      </c>
      <c r="F56" s="115">
        <f t="shared" si="33"/>
        <v>89.8</v>
      </c>
      <c r="G56" s="83">
        <f t="shared" si="37"/>
        <v>2.7243589743589744E-2</v>
      </c>
      <c r="H56" s="96">
        <f t="shared" si="34"/>
        <v>0.26335470085470086</v>
      </c>
      <c r="I56" s="83"/>
      <c r="J56" s="125"/>
      <c r="K56" s="83">
        <f t="shared" si="35"/>
        <v>7.0833333333333331E-2</v>
      </c>
      <c r="L56" s="97">
        <f t="shared" si="36"/>
        <v>0.4145833333333333</v>
      </c>
    </row>
    <row r="57" spans="1:12" s="108" customFormat="1">
      <c r="A57" s="211"/>
      <c r="B57" s="154" t="s">
        <v>114</v>
      </c>
      <c r="C57" s="165" t="s">
        <v>119</v>
      </c>
      <c r="D57" s="115">
        <v>10.1</v>
      </c>
      <c r="E57" s="114">
        <f t="shared" si="32"/>
        <v>10.1</v>
      </c>
      <c r="F57" s="115">
        <f t="shared" si="33"/>
        <v>91.399999999999991</v>
      </c>
      <c r="G57" s="83">
        <f t="shared" si="37"/>
        <v>3.2371794871794868E-2</v>
      </c>
      <c r="H57" s="96">
        <f t="shared" si="34"/>
        <v>0.26848290598290603</v>
      </c>
      <c r="I57" s="83"/>
      <c r="J57" s="125"/>
      <c r="K57" s="83">
        <f t="shared" si="35"/>
        <v>8.4166666666666667E-2</v>
      </c>
      <c r="L57" s="97">
        <f t="shared" si="36"/>
        <v>0.42791666666666667</v>
      </c>
    </row>
    <row r="58" spans="1:12" s="108" customFormat="1">
      <c r="A58" s="211"/>
      <c r="B58" s="111" t="s">
        <v>112</v>
      </c>
      <c r="C58" s="164" t="s">
        <v>116</v>
      </c>
      <c r="D58" s="115">
        <v>10.9</v>
      </c>
      <c r="E58" s="114">
        <f t="shared" si="32"/>
        <v>10.9</v>
      </c>
      <c r="F58" s="115">
        <f t="shared" si="33"/>
        <v>92.2</v>
      </c>
      <c r="G58" s="83">
        <f t="shared" si="37"/>
        <v>3.4935897435897437E-2</v>
      </c>
      <c r="H58" s="96">
        <f t="shared" si="34"/>
        <v>0.27104700854700858</v>
      </c>
      <c r="I58" s="83"/>
      <c r="J58" s="125"/>
      <c r="K58" s="83">
        <f t="shared" si="35"/>
        <v>9.0833333333333335E-2</v>
      </c>
      <c r="L58" s="97">
        <f t="shared" si="36"/>
        <v>0.43458333333333332</v>
      </c>
    </row>
    <row r="59" spans="1:12">
      <c r="A59" s="211"/>
      <c r="B59" s="111" t="s">
        <v>112</v>
      </c>
      <c r="C59" s="164" t="s">
        <v>115</v>
      </c>
      <c r="D59" s="114">
        <v>11.1</v>
      </c>
      <c r="E59" s="114">
        <f t="shared" si="32"/>
        <v>11.1</v>
      </c>
      <c r="F59" s="115">
        <f t="shared" si="33"/>
        <v>92.399999999999991</v>
      </c>
      <c r="G59" s="83">
        <f t="shared" si="37"/>
        <v>3.5576923076923075E-2</v>
      </c>
      <c r="H59" s="96">
        <f t="shared" si="34"/>
        <v>0.27168803418803422</v>
      </c>
      <c r="I59" s="83"/>
      <c r="J59" s="124"/>
      <c r="K59" s="83">
        <f t="shared" si="35"/>
        <v>9.2499999999999999E-2</v>
      </c>
      <c r="L59" s="97">
        <f t="shared" si="36"/>
        <v>0.43625000000000003</v>
      </c>
    </row>
    <row r="60" spans="1:12">
      <c r="A60" s="211"/>
      <c r="B60" s="111" t="s">
        <v>109</v>
      </c>
      <c r="C60" s="164" t="s">
        <v>113</v>
      </c>
      <c r="D60" s="114">
        <v>11.4</v>
      </c>
      <c r="E60" s="114">
        <f t="shared" si="32"/>
        <v>11.4</v>
      </c>
      <c r="F60" s="115">
        <f t="shared" si="33"/>
        <v>92.7</v>
      </c>
      <c r="G60" s="83">
        <f t="shared" si="37"/>
        <v>3.6538461538461534E-2</v>
      </c>
      <c r="H60" s="96">
        <f t="shared" si="34"/>
        <v>0.27264957264957268</v>
      </c>
      <c r="I60" s="83"/>
      <c r="J60" s="124"/>
      <c r="K60" s="83">
        <f t="shared" si="35"/>
        <v>9.5000000000000001E-2</v>
      </c>
      <c r="L60" s="97">
        <f t="shared" si="36"/>
        <v>0.43874999999999997</v>
      </c>
    </row>
    <row r="61" spans="1:12">
      <c r="A61" s="211"/>
      <c r="B61" s="104" t="s">
        <v>146</v>
      </c>
      <c r="C61" s="164" t="s">
        <v>111</v>
      </c>
      <c r="D61" s="114">
        <v>13</v>
      </c>
      <c r="E61" s="114">
        <f t="shared" si="32"/>
        <v>13</v>
      </c>
      <c r="F61" s="115">
        <f t="shared" si="33"/>
        <v>94.3</v>
      </c>
      <c r="G61" s="83">
        <f t="shared" si="37"/>
        <v>4.1666666666666664E-2</v>
      </c>
      <c r="H61" s="96">
        <f t="shared" si="34"/>
        <v>0.27777777777777779</v>
      </c>
      <c r="I61" s="83"/>
      <c r="J61" s="124"/>
      <c r="K61" s="83">
        <f t="shared" si="35"/>
        <v>0.10833333333333334</v>
      </c>
      <c r="L61" s="97">
        <f t="shared" si="36"/>
        <v>0.45208333333333334</v>
      </c>
    </row>
    <row r="62" spans="1:12">
      <c r="A62" s="211"/>
      <c r="B62" s="111" t="s">
        <v>109</v>
      </c>
      <c r="C62" s="164" t="s">
        <v>110</v>
      </c>
      <c r="D62" s="114">
        <v>13.9</v>
      </c>
      <c r="E62" s="114">
        <f t="shared" si="32"/>
        <v>13.9</v>
      </c>
      <c r="F62" s="115">
        <f t="shared" si="33"/>
        <v>95.2</v>
      </c>
      <c r="G62" s="83">
        <f t="shared" si="37"/>
        <v>4.4551282051282046E-2</v>
      </c>
      <c r="H62" s="96">
        <f t="shared" si="34"/>
        <v>0.28066239316239316</v>
      </c>
      <c r="I62" s="83"/>
      <c r="J62" s="124"/>
      <c r="K62" s="83">
        <f t="shared" si="35"/>
        <v>0.11583333333333334</v>
      </c>
      <c r="L62" s="97">
        <f t="shared" si="36"/>
        <v>0.45958333333333334</v>
      </c>
    </row>
    <row r="63" spans="1:12" s="108" customFormat="1" ht="23" customHeight="1">
      <c r="A63" s="105"/>
      <c r="B63" s="109" t="s">
        <v>240</v>
      </c>
      <c r="C63" s="116" t="s">
        <v>108</v>
      </c>
      <c r="D63" s="84">
        <v>14.9</v>
      </c>
      <c r="E63" s="183">
        <f t="shared" si="32"/>
        <v>14.9</v>
      </c>
      <c r="F63" s="134">
        <f t="shared" si="33"/>
        <v>96.2</v>
      </c>
      <c r="G63" s="85">
        <f t="shared" si="37"/>
        <v>4.7756410256410246E-2</v>
      </c>
      <c r="H63" s="96">
        <f t="shared" si="34"/>
        <v>0.28386752136752136</v>
      </c>
      <c r="I63" s="85"/>
      <c r="J63" s="131"/>
      <c r="K63" s="85">
        <f t="shared" si="35"/>
        <v>0.12416666666666668</v>
      </c>
      <c r="L63" s="97">
        <f t="shared" si="36"/>
        <v>0.46791666666666665</v>
      </c>
    </row>
    <row r="64" spans="1:12" s="108" customFormat="1">
      <c r="A64" s="105"/>
      <c r="B64" s="109"/>
      <c r="C64" s="116"/>
      <c r="D64" s="84"/>
      <c r="E64" s="183"/>
      <c r="F64" s="134"/>
      <c r="G64" s="85">
        <v>3.472222222222222E-3</v>
      </c>
      <c r="H64" s="135">
        <f>H63+G64</f>
        <v>0.28733974358974357</v>
      </c>
      <c r="I64" s="90"/>
      <c r="J64" s="130">
        <f>'CP Times'!K59</f>
        <v>0.35416666666666669</v>
      </c>
      <c r="K64" s="90"/>
      <c r="L64" s="98">
        <f>'CP Times'!K64</f>
        <v>0.5</v>
      </c>
    </row>
    <row r="65" spans="1:12" s="108" customFormat="1" ht="24" customHeight="1">
      <c r="A65" s="211" t="s">
        <v>100</v>
      </c>
      <c r="B65" s="107" t="s">
        <v>234</v>
      </c>
      <c r="C65" s="164" t="s">
        <v>166</v>
      </c>
      <c r="D65" s="115">
        <v>10.8</v>
      </c>
      <c r="E65" s="184">
        <f>$E$63+D65</f>
        <v>25.700000000000003</v>
      </c>
      <c r="F65" s="115">
        <f t="shared" si="33"/>
        <v>107</v>
      </c>
      <c r="G65" s="83">
        <f>$D65/G$3*60/1440</f>
        <v>3.4615384615384617E-2</v>
      </c>
      <c r="H65" s="96">
        <f>$H$64+G65</f>
        <v>0.32195512820512817</v>
      </c>
      <c r="J65" s="125"/>
      <c r="K65" s="83">
        <f t="shared" si="35"/>
        <v>9.0000000000000011E-2</v>
      </c>
      <c r="L65" s="97">
        <f>$L$64+K65</f>
        <v>0.59</v>
      </c>
    </row>
    <row r="66" spans="1:12" s="108" customFormat="1">
      <c r="A66" s="211"/>
      <c r="B66" s="104" t="s">
        <v>106</v>
      </c>
      <c r="C66" s="164" t="s">
        <v>205</v>
      </c>
      <c r="D66" s="115">
        <v>15</v>
      </c>
      <c r="E66" s="184">
        <f t="shared" ref="E66:E72" si="38">$E$63+D66</f>
        <v>29.9</v>
      </c>
      <c r="F66" s="115">
        <f t="shared" si="33"/>
        <v>111.19999999999999</v>
      </c>
      <c r="G66" s="83">
        <f t="shared" ref="G66:I104" si="39">$D66/G$3*60/1440</f>
        <v>4.8076923076923073E-2</v>
      </c>
      <c r="H66" s="96">
        <f t="shared" ref="H66:H72" si="40">$H$64+G66</f>
        <v>0.33541666666666664</v>
      </c>
      <c r="J66" s="125"/>
      <c r="K66" s="83">
        <f t="shared" si="35"/>
        <v>0.125</v>
      </c>
      <c r="L66" s="97">
        <f t="shared" ref="L66:L72" si="41">$L$64+K66</f>
        <v>0.625</v>
      </c>
    </row>
    <row r="67" spans="1:12" s="108" customFormat="1">
      <c r="A67" s="211"/>
      <c r="B67" s="104" t="s">
        <v>105</v>
      </c>
      <c r="C67" s="164" t="s">
        <v>204</v>
      </c>
      <c r="D67" s="115">
        <v>17.399999999999999</v>
      </c>
      <c r="E67" s="184">
        <f t="shared" si="38"/>
        <v>32.299999999999997</v>
      </c>
      <c r="F67" s="115">
        <f t="shared" si="33"/>
        <v>113.6</v>
      </c>
      <c r="G67" s="83">
        <f t="shared" si="39"/>
        <v>5.5769230769230765E-2</v>
      </c>
      <c r="H67" s="96">
        <f t="shared" si="40"/>
        <v>0.34310897435897436</v>
      </c>
      <c r="J67" s="125"/>
      <c r="K67" s="83">
        <f t="shared" si="35"/>
        <v>0.14499999999999999</v>
      </c>
      <c r="L67" s="97">
        <f t="shared" si="41"/>
        <v>0.64500000000000002</v>
      </c>
    </row>
    <row r="68" spans="1:12" s="108" customFormat="1">
      <c r="A68" s="211"/>
      <c r="B68" s="104" t="s">
        <v>103</v>
      </c>
      <c r="C68" s="164" t="s">
        <v>203</v>
      </c>
      <c r="D68" s="115">
        <v>18.5</v>
      </c>
      <c r="E68" s="184">
        <f t="shared" si="38"/>
        <v>33.4</v>
      </c>
      <c r="F68" s="115">
        <f t="shared" si="33"/>
        <v>114.69999999999999</v>
      </c>
      <c r="G68" s="83">
        <f t="shared" si="39"/>
        <v>5.9294871794871799E-2</v>
      </c>
      <c r="H68" s="96">
        <f t="shared" si="40"/>
        <v>0.34663461538461537</v>
      </c>
      <c r="J68" s="125"/>
      <c r="K68" s="83">
        <f t="shared" si="35"/>
        <v>0.15416666666666667</v>
      </c>
      <c r="L68" s="97">
        <f t="shared" si="41"/>
        <v>0.65416666666666667</v>
      </c>
    </row>
    <row r="69" spans="1:12" s="108" customFormat="1">
      <c r="A69" s="211"/>
      <c r="B69" s="104" t="s">
        <v>101</v>
      </c>
      <c r="C69" s="164" t="s">
        <v>107</v>
      </c>
      <c r="D69" s="115">
        <v>19</v>
      </c>
      <c r="E69" s="184">
        <f t="shared" si="38"/>
        <v>33.9</v>
      </c>
      <c r="F69" s="115">
        <f t="shared" si="33"/>
        <v>115.19999999999999</v>
      </c>
      <c r="G69" s="83">
        <f t="shared" si="39"/>
        <v>6.0897435897435896E-2</v>
      </c>
      <c r="H69" s="96">
        <f t="shared" si="40"/>
        <v>0.34823717948717947</v>
      </c>
      <c r="J69" s="125"/>
      <c r="K69" s="83">
        <f t="shared" si="35"/>
        <v>0.15833333333333333</v>
      </c>
      <c r="L69" s="97">
        <f t="shared" si="41"/>
        <v>0.65833333333333333</v>
      </c>
    </row>
    <row r="70" spans="1:12" s="108" customFormat="1">
      <c r="A70" s="211"/>
      <c r="B70" s="104" t="s">
        <v>99</v>
      </c>
      <c r="C70" s="164" t="s">
        <v>202</v>
      </c>
      <c r="D70" s="121">
        <v>19.7</v>
      </c>
      <c r="E70" s="186">
        <f t="shared" si="38"/>
        <v>34.6</v>
      </c>
      <c r="F70" s="115">
        <f t="shared" si="33"/>
        <v>115.9</v>
      </c>
      <c r="G70" s="169">
        <f t="shared" si="39"/>
        <v>6.3141025641025639E-2</v>
      </c>
      <c r="H70" s="96">
        <f t="shared" si="40"/>
        <v>0.35048076923076921</v>
      </c>
      <c r="J70" s="125"/>
      <c r="K70" s="169">
        <f t="shared" si="35"/>
        <v>0.16416666666666668</v>
      </c>
      <c r="L70" s="97">
        <f t="shared" si="41"/>
        <v>0.66416666666666668</v>
      </c>
    </row>
    <row r="71" spans="1:12" s="108" customFormat="1" ht="12" customHeight="1">
      <c r="A71" s="211"/>
      <c r="B71" s="104" t="s">
        <v>98</v>
      </c>
      <c r="C71" s="164" t="s">
        <v>104</v>
      </c>
      <c r="D71" s="115">
        <v>19.899999999999999</v>
      </c>
      <c r="E71" s="186">
        <f t="shared" si="38"/>
        <v>34.799999999999997</v>
      </c>
      <c r="F71" s="115">
        <f t="shared" si="33"/>
        <v>116.1</v>
      </c>
      <c r="G71" s="83">
        <f t="shared" si="39"/>
        <v>6.3782051282051277E-2</v>
      </c>
      <c r="H71" s="96">
        <f t="shared" si="40"/>
        <v>0.35112179487179485</v>
      </c>
      <c r="I71" s="83"/>
      <c r="J71" s="125"/>
      <c r="K71" s="83">
        <f t="shared" si="35"/>
        <v>0.16583333333333333</v>
      </c>
      <c r="L71" s="97">
        <f t="shared" si="41"/>
        <v>0.66583333333333328</v>
      </c>
    </row>
    <row r="72" spans="1:12" s="108" customFormat="1" ht="24" customHeight="1">
      <c r="A72" s="105"/>
      <c r="B72" s="109" t="s">
        <v>201</v>
      </c>
      <c r="C72" s="116" t="s">
        <v>241</v>
      </c>
      <c r="D72" s="134">
        <v>21.1</v>
      </c>
      <c r="E72" s="183">
        <f t="shared" si="38"/>
        <v>36</v>
      </c>
      <c r="F72" s="134">
        <f t="shared" si="33"/>
        <v>117.3</v>
      </c>
      <c r="G72" s="85">
        <f t="shared" si="39"/>
        <v>6.7628205128205124E-2</v>
      </c>
      <c r="H72" s="86">
        <f t="shared" si="40"/>
        <v>0.35496794871794868</v>
      </c>
      <c r="I72" s="85"/>
      <c r="J72" s="86"/>
      <c r="K72" s="85">
        <f t="shared" si="35"/>
        <v>0.17583333333333337</v>
      </c>
      <c r="L72" s="97">
        <f t="shared" si="41"/>
        <v>0.6758333333333334</v>
      </c>
    </row>
    <row r="73" spans="1:12" s="108" customFormat="1">
      <c r="A73" s="105"/>
      <c r="B73" s="109"/>
      <c r="C73" s="174" t="s">
        <v>102</v>
      </c>
      <c r="D73" s="134"/>
      <c r="E73" s="183"/>
      <c r="F73" s="134"/>
      <c r="G73" s="85">
        <v>3.472222222222222E-3</v>
      </c>
      <c r="H73" s="86">
        <f>$H$72+G73</f>
        <v>0.35844017094017089</v>
      </c>
      <c r="I73" s="85"/>
      <c r="J73" s="127">
        <f>'CP Times'!M59</f>
        <v>0.35416666666666669</v>
      </c>
      <c r="K73" s="85"/>
      <c r="L73" s="126">
        <f>'CP Times'!M64</f>
        <v>0.54166666666666663</v>
      </c>
    </row>
    <row r="74" spans="1:12" ht="24">
      <c r="A74" s="211" t="s">
        <v>91</v>
      </c>
      <c r="B74" s="107" t="s">
        <v>235</v>
      </c>
      <c r="C74" s="164" t="s">
        <v>225</v>
      </c>
      <c r="D74" s="114">
        <v>7</v>
      </c>
      <c r="E74" s="184">
        <f>$E$72+D74</f>
        <v>43</v>
      </c>
      <c r="F74" s="115">
        <f t="shared" si="33"/>
        <v>124.3</v>
      </c>
      <c r="G74" s="83">
        <f t="shared" si="39"/>
        <v>2.2435897435897436E-2</v>
      </c>
      <c r="H74" s="91">
        <f>$H$73+G74</f>
        <v>0.3808760683760683</v>
      </c>
      <c r="I74" s="83">
        <f t="shared" si="39"/>
        <v>2.4305555555555556E-2</v>
      </c>
      <c r="J74" s="96">
        <f t="shared" ref="J74:J80" si="42">$J$73+I74</f>
        <v>0.37847222222222227</v>
      </c>
      <c r="K74" s="83">
        <f t="shared" si="35"/>
        <v>5.8333333333333334E-2</v>
      </c>
      <c r="L74" s="97">
        <f t="shared" ref="L74:L80" si="43">$L$73+K74</f>
        <v>0.6</v>
      </c>
    </row>
    <row r="75" spans="1:12" ht="12" customHeight="1">
      <c r="A75" s="211"/>
      <c r="B75" s="104" t="s">
        <v>96</v>
      </c>
      <c r="C75" s="164" t="s">
        <v>212</v>
      </c>
      <c r="D75" s="114">
        <v>8.4</v>
      </c>
      <c r="E75" s="184">
        <f t="shared" ref="E75:E80" si="44">$E$72+D75</f>
        <v>44.4</v>
      </c>
      <c r="F75" s="115">
        <f t="shared" si="33"/>
        <v>125.69999999999999</v>
      </c>
      <c r="G75" s="83">
        <f t="shared" si="39"/>
        <v>2.6923076923076925E-2</v>
      </c>
      <c r="H75" s="91">
        <f t="shared" ref="H75:H79" si="45">$H$73+G75</f>
        <v>0.38536324786324783</v>
      </c>
      <c r="I75" s="83">
        <f t="shared" si="39"/>
        <v>2.9166666666666671E-2</v>
      </c>
      <c r="J75" s="96">
        <f t="shared" si="42"/>
        <v>0.38333333333333336</v>
      </c>
      <c r="K75" s="83">
        <f t="shared" si="35"/>
        <v>7.0000000000000007E-2</v>
      </c>
      <c r="L75" s="97">
        <f t="shared" si="43"/>
        <v>0.61166666666666658</v>
      </c>
    </row>
    <row r="76" spans="1:12" ht="12" customHeight="1">
      <c r="A76" s="211"/>
      <c r="B76" s="104" t="s">
        <v>214</v>
      </c>
      <c r="C76" s="164" t="s">
        <v>97</v>
      </c>
      <c r="D76" s="114">
        <v>9.6999999999999993</v>
      </c>
      <c r="E76" s="184">
        <f t="shared" ref="E76" si="46">$E$72+D76</f>
        <v>45.7</v>
      </c>
      <c r="F76" s="115">
        <f t="shared" si="33"/>
        <v>127</v>
      </c>
      <c r="G76" s="83">
        <f t="shared" si="39"/>
        <v>3.1089743589743587E-2</v>
      </c>
      <c r="H76" s="91">
        <f t="shared" ref="H76" si="47">$H$73+G76</f>
        <v>0.38952991452991448</v>
      </c>
      <c r="I76" s="83">
        <f t="shared" si="39"/>
        <v>3.3680555555555554E-2</v>
      </c>
      <c r="J76" s="96">
        <f t="shared" ref="J76" si="48">$J$73+I76</f>
        <v>0.38784722222222223</v>
      </c>
      <c r="K76" s="83">
        <f t="shared" si="35"/>
        <v>8.0833333333333326E-2</v>
      </c>
      <c r="L76" s="97">
        <f t="shared" ref="L76" si="49">$L$73+K76</f>
        <v>0.62249999999999994</v>
      </c>
    </row>
    <row r="77" spans="1:12" ht="24">
      <c r="A77" s="211"/>
      <c r="B77" s="104" t="s">
        <v>213</v>
      </c>
      <c r="C77" s="164" t="s">
        <v>95</v>
      </c>
      <c r="D77" s="114">
        <v>11.7</v>
      </c>
      <c r="E77" s="184">
        <f t="shared" si="44"/>
        <v>47.7</v>
      </c>
      <c r="F77" s="115">
        <f t="shared" si="33"/>
        <v>129</v>
      </c>
      <c r="G77" s="83">
        <f t="shared" si="39"/>
        <v>3.7499999999999992E-2</v>
      </c>
      <c r="H77" s="91">
        <f t="shared" si="45"/>
        <v>0.39594017094017087</v>
      </c>
      <c r="I77" s="83">
        <f t="shared" si="39"/>
        <v>4.0625000000000001E-2</v>
      </c>
      <c r="J77" s="96">
        <f t="shared" si="42"/>
        <v>0.39479166666666671</v>
      </c>
      <c r="K77" s="83">
        <f t="shared" si="35"/>
        <v>9.7499999999999989E-2</v>
      </c>
      <c r="L77" s="97">
        <f t="shared" si="43"/>
        <v>0.63916666666666666</v>
      </c>
    </row>
    <row r="78" spans="1:12">
      <c r="A78" s="211"/>
      <c r="B78" s="104" t="s">
        <v>215</v>
      </c>
      <c r="C78" s="164" t="s">
        <v>94</v>
      </c>
      <c r="D78" s="114">
        <v>12.2</v>
      </c>
      <c r="E78" s="184">
        <f t="shared" si="44"/>
        <v>48.2</v>
      </c>
      <c r="F78" s="115">
        <f t="shared" si="33"/>
        <v>129.5</v>
      </c>
      <c r="G78" s="83">
        <f t="shared" si="39"/>
        <v>3.9102564102564102E-2</v>
      </c>
      <c r="H78" s="91">
        <f t="shared" si="45"/>
        <v>0.39754273504273496</v>
      </c>
      <c r="I78" s="83">
        <f t="shared" si="39"/>
        <v>4.2361111111111113E-2</v>
      </c>
      <c r="J78" s="96">
        <f t="shared" si="42"/>
        <v>0.39652777777777781</v>
      </c>
      <c r="K78" s="83">
        <f t="shared" si="35"/>
        <v>0.10166666666666667</v>
      </c>
      <c r="L78" s="97">
        <f t="shared" si="43"/>
        <v>0.64333333333333331</v>
      </c>
    </row>
    <row r="79" spans="1:12">
      <c r="A79" s="211"/>
      <c r="B79" s="104" t="s">
        <v>92</v>
      </c>
      <c r="C79" s="164" t="s">
        <v>93</v>
      </c>
      <c r="D79" s="114">
        <v>17.3</v>
      </c>
      <c r="E79" s="184">
        <f t="shared" si="44"/>
        <v>53.3</v>
      </c>
      <c r="F79" s="115">
        <f t="shared" si="33"/>
        <v>134.6</v>
      </c>
      <c r="G79" s="83">
        <f t="shared" si="39"/>
        <v>5.5448717948717953E-2</v>
      </c>
      <c r="H79" s="91">
        <f t="shared" si="45"/>
        <v>0.41388888888888886</v>
      </c>
      <c r="I79" s="83">
        <f t="shared" si="39"/>
        <v>6.0069444444444446E-2</v>
      </c>
      <c r="J79" s="96">
        <f t="shared" si="42"/>
        <v>0.41423611111111114</v>
      </c>
      <c r="K79" s="83">
        <f t="shared" si="35"/>
        <v>0.14416666666666667</v>
      </c>
      <c r="L79" s="97">
        <f t="shared" si="43"/>
        <v>0.68583333333333329</v>
      </c>
    </row>
    <row r="80" spans="1:12" ht="24">
      <c r="A80" s="105"/>
      <c r="B80" s="109" t="s">
        <v>167</v>
      </c>
      <c r="C80" s="116" t="s">
        <v>90</v>
      </c>
      <c r="D80" s="84">
        <v>17.7</v>
      </c>
      <c r="E80" s="183">
        <f t="shared" si="44"/>
        <v>53.7</v>
      </c>
      <c r="F80" s="134">
        <f t="shared" si="33"/>
        <v>135</v>
      </c>
      <c r="G80" s="85">
        <f t="shared" si="39"/>
        <v>5.673076923076923E-2</v>
      </c>
      <c r="H80" s="86">
        <f>$H$73+G80</f>
        <v>0.41517094017094014</v>
      </c>
      <c r="I80" s="85">
        <f t="shared" si="39"/>
        <v>6.1458333333333323E-2</v>
      </c>
      <c r="J80" s="86">
        <f t="shared" si="42"/>
        <v>0.41562500000000002</v>
      </c>
      <c r="K80" s="85">
        <f t="shared" si="35"/>
        <v>0.14749999999999999</v>
      </c>
      <c r="L80" s="97">
        <f t="shared" si="43"/>
        <v>0.68916666666666659</v>
      </c>
    </row>
    <row r="81" spans="1:12">
      <c r="A81" s="105"/>
      <c r="B81" s="109"/>
      <c r="C81" s="116"/>
      <c r="D81" s="84"/>
      <c r="E81" s="183"/>
      <c r="F81" s="183"/>
      <c r="G81" s="85">
        <v>3.472222222222222E-3</v>
      </c>
      <c r="H81" s="132">
        <f>H80+G81</f>
        <v>0.41864316239316235</v>
      </c>
      <c r="I81" s="129"/>
      <c r="J81" s="127">
        <f>'CP Times'!N59</f>
        <v>0.35416666666666669</v>
      </c>
      <c r="K81" s="85"/>
      <c r="L81" s="126">
        <f>'CP Times'!N64</f>
        <v>0.58333333333333337</v>
      </c>
    </row>
    <row r="82" spans="1:12" ht="12" customHeight="1">
      <c r="A82" s="213" t="s">
        <v>189</v>
      </c>
      <c r="B82" s="104" t="s">
        <v>88</v>
      </c>
      <c r="C82" s="164" t="s">
        <v>89</v>
      </c>
      <c r="D82" s="114">
        <v>0.9</v>
      </c>
      <c r="E82" s="184">
        <f>$E$80+D82</f>
        <v>54.6</v>
      </c>
      <c r="F82" s="115">
        <f t="shared" ref="F82:F96" si="50">$E$50+E82</f>
        <v>135.9</v>
      </c>
      <c r="G82" s="83">
        <f t="shared" si="39"/>
        <v>2.8846153846153848E-3</v>
      </c>
      <c r="H82" s="91">
        <f>$H$81+G82</f>
        <v>0.42152777777777772</v>
      </c>
      <c r="I82" s="83">
        <f t="shared" si="39"/>
        <v>3.1250000000000002E-3</v>
      </c>
      <c r="J82" s="96">
        <f>$J$81+I82</f>
        <v>0.35729166666666667</v>
      </c>
      <c r="K82" s="83">
        <f t="shared" si="35"/>
        <v>7.4999999999999989E-3</v>
      </c>
      <c r="L82" s="97">
        <f>$L$81+K82</f>
        <v>0.59083333333333332</v>
      </c>
    </row>
    <row r="83" spans="1:12" s="108" customFormat="1">
      <c r="A83" s="213"/>
      <c r="B83" s="104" t="s">
        <v>86</v>
      </c>
      <c r="C83" s="164" t="s">
        <v>87</v>
      </c>
      <c r="D83" s="115">
        <v>1.9</v>
      </c>
      <c r="E83" s="184">
        <f t="shared" ref="E83:E96" si="51">$E$80+D83</f>
        <v>55.6</v>
      </c>
      <c r="F83" s="115">
        <f t="shared" si="50"/>
        <v>136.9</v>
      </c>
      <c r="G83" s="83">
        <f t="shared" si="39"/>
        <v>6.0897435897435889E-3</v>
      </c>
      <c r="H83" s="91">
        <f t="shared" ref="H83:H96" si="52">$H$81+G83</f>
        <v>0.42473290598290592</v>
      </c>
      <c r="I83" s="83">
        <f t="shared" si="39"/>
        <v>6.5972222222222222E-3</v>
      </c>
      <c r="J83" s="96">
        <f t="shared" ref="J83:J96" si="53">$J$81+I83</f>
        <v>0.36076388888888888</v>
      </c>
      <c r="K83" s="83">
        <f t="shared" si="35"/>
        <v>1.5833333333333335E-2</v>
      </c>
      <c r="L83" s="97">
        <f t="shared" ref="L83:L96" si="54">$L$81+K83</f>
        <v>0.59916666666666674</v>
      </c>
    </row>
    <row r="84" spans="1:12" s="108" customFormat="1" ht="12" customHeight="1">
      <c r="A84" s="213"/>
      <c r="B84" s="104" t="s">
        <v>84</v>
      </c>
      <c r="C84" s="164" t="s">
        <v>85</v>
      </c>
      <c r="D84" s="115">
        <v>2.5</v>
      </c>
      <c r="E84" s="184">
        <f t="shared" si="51"/>
        <v>56.2</v>
      </c>
      <c r="F84" s="115">
        <f t="shared" si="50"/>
        <v>137.5</v>
      </c>
      <c r="G84" s="83">
        <f t="shared" si="39"/>
        <v>8.0128205128205121E-3</v>
      </c>
      <c r="H84" s="91">
        <f t="shared" si="52"/>
        <v>0.42665598290598283</v>
      </c>
      <c r="I84" s="83">
        <f t="shared" si="39"/>
        <v>8.6805555555555559E-3</v>
      </c>
      <c r="J84" s="96">
        <f t="shared" si="53"/>
        <v>0.36284722222222227</v>
      </c>
      <c r="K84" s="83">
        <f t="shared" si="35"/>
        <v>2.0833333333333332E-2</v>
      </c>
      <c r="L84" s="97">
        <f t="shared" si="54"/>
        <v>0.60416666666666674</v>
      </c>
    </row>
    <row r="85" spans="1:12" s="108" customFormat="1">
      <c r="A85" s="213"/>
      <c r="B85" s="104" t="s">
        <v>82</v>
      </c>
      <c r="C85" s="164" t="s">
        <v>83</v>
      </c>
      <c r="D85" s="115">
        <v>2.9</v>
      </c>
      <c r="E85" s="184">
        <f t="shared" si="51"/>
        <v>56.6</v>
      </c>
      <c r="F85" s="115">
        <f t="shared" si="50"/>
        <v>137.9</v>
      </c>
      <c r="G85" s="83">
        <f t="shared" si="39"/>
        <v>9.2948717948717931E-3</v>
      </c>
      <c r="H85" s="91">
        <f t="shared" si="52"/>
        <v>0.42793803418803417</v>
      </c>
      <c r="I85" s="83">
        <f t="shared" si="39"/>
        <v>1.0069444444444445E-2</v>
      </c>
      <c r="J85" s="96">
        <f t="shared" si="53"/>
        <v>0.36423611111111115</v>
      </c>
      <c r="K85" s="83">
        <f t="shared" si="35"/>
        <v>2.4166666666666666E-2</v>
      </c>
      <c r="L85" s="97">
        <f t="shared" si="54"/>
        <v>0.60750000000000004</v>
      </c>
    </row>
    <row r="86" spans="1:12" s="108" customFormat="1">
      <c r="A86" s="213"/>
      <c r="B86" s="104" t="s">
        <v>80</v>
      </c>
      <c r="C86" s="164" t="s">
        <v>81</v>
      </c>
      <c r="D86" s="115">
        <v>3.6</v>
      </c>
      <c r="E86" s="184">
        <f t="shared" si="51"/>
        <v>57.300000000000004</v>
      </c>
      <c r="F86" s="115">
        <f t="shared" si="50"/>
        <v>138.6</v>
      </c>
      <c r="G86" s="83">
        <f t="shared" si="39"/>
        <v>1.1538461538461539E-2</v>
      </c>
      <c r="H86" s="91">
        <f t="shared" si="52"/>
        <v>0.4301816239316239</v>
      </c>
      <c r="I86" s="83">
        <f t="shared" si="39"/>
        <v>1.2500000000000001E-2</v>
      </c>
      <c r="J86" s="96">
        <f t="shared" si="53"/>
        <v>0.3666666666666667</v>
      </c>
      <c r="K86" s="83">
        <f t="shared" si="35"/>
        <v>2.9999999999999995E-2</v>
      </c>
      <c r="L86" s="97">
        <f t="shared" si="54"/>
        <v>0.6133333333333334</v>
      </c>
    </row>
    <row r="87" spans="1:12" s="108" customFormat="1">
      <c r="A87" s="213"/>
      <c r="B87" s="104" t="s">
        <v>78</v>
      </c>
      <c r="C87" s="164" t="s">
        <v>79</v>
      </c>
      <c r="D87" s="115">
        <v>5.0999999999999996</v>
      </c>
      <c r="E87" s="184">
        <f t="shared" si="51"/>
        <v>58.800000000000004</v>
      </c>
      <c r="F87" s="115">
        <f t="shared" si="50"/>
        <v>140.1</v>
      </c>
      <c r="G87" s="83">
        <f t="shared" si="39"/>
        <v>1.6346153846153844E-2</v>
      </c>
      <c r="H87" s="91">
        <f t="shared" si="52"/>
        <v>0.43498931623931619</v>
      </c>
      <c r="I87" s="83">
        <f t="shared" si="39"/>
        <v>1.7708333333333333E-2</v>
      </c>
      <c r="J87" s="96">
        <f t="shared" si="53"/>
        <v>0.37187500000000001</v>
      </c>
      <c r="K87" s="83">
        <f t="shared" si="35"/>
        <v>4.2500000000000003E-2</v>
      </c>
      <c r="L87" s="97">
        <f t="shared" si="54"/>
        <v>0.62583333333333335</v>
      </c>
    </row>
    <row r="88" spans="1:12" s="108" customFormat="1" ht="24">
      <c r="A88" s="213"/>
      <c r="B88" s="107" t="s">
        <v>236</v>
      </c>
      <c r="C88" s="166" t="s">
        <v>168</v>
      </c>
      <c r="D88" s="115">
        <v>5.0999999999999996</v>
      </c>
      <c r="E88" s="184">
        <f t="shared" si="51"/>
        <v>58.800000000000004</v>
      </c>
      <c r="F88" s="115">
        <f t="shared" si="50"/>
        <v>140.1</v>
      </c>
      <c r="G88" s="83">
        <f t="shared" si="39"/>
        <v>1.6346153846153844E-2</v>
      </c>
      <c r="H88" s="91">
        <f t="shared" si="52"/>
        <v>0.43498931623931619</v>
      </c>
      <c r="I88" s="83">
        <f t="shared" si="39"/>
        <v>1.7708333333333333E-2</v>
      </c>
      <c r="J88" s="96">
        <f t="shared" si="53"/>
        <v>0.37187500000000001</v>
      </c>
      <c r="K88" s="83">
        <f t="shared" si="35"/>
        <v>4.2500000000000003E-2</v>
      </c>
      <c r="L88" s="97">
        <f t="shared" si="54"/>
        <v>0.62583333333333335</v>
      </c>
    </row>
    <row r="89" spans="1:12" s="108" customFormat="1" ht="24">
      <c r="A89" s="213"/>
      <c r="B89" s="104" t="s">
        <v>76</v>
      </c>
      <c r="C89" s="164" t="s">
        <v>77</v>
      </c>
      <c r="D89" s="115">
        <v>6</v>
      </c>
      <c r="E89" s="184">
        <f t="shared" si="51"/>
        <v>59.7</v>
      </c>
      <c r="F89" s="115">
        <f t="shared" si="50"/>
        <v>141</v>
      </c>
      <c r="G89" s="83">
        <f t="shared" si="39"/>
        <v>1.9230769230769232E-2</v>
      </c>
      <c r="H89" s="91">
        <f t="shared" si="52"/>
        <v>0.43787393162393157</v>
      </c>
      <c r="I89" s="83">
        <f t="shared" si="39"/>
        <v>2.0833333333333332E-2</v>
      </c>
      <c r="J89" s="96">
        <f t="shared" si="53"/>
        <v>0.375</v>
      </c>
      <c r="K89" s="83">
        <f t="shared" si="35"/>
        <v>0.05</v>
      </c>
      <c r="L89" s="97">
        <f t="shared" si="54"/>
        <v>0.63333333333333341</v>
      </c>
    </row>
    <row r="90" spans="1:12" s="108" customFormat="1">
      <c r="A90" s="213"/>
      <c r="B90" s="104" t="s">
        <v>74</v>
      </c>
      <c r="C90" s="164" t="s">
        <v>75</v>
      </c>
      <c r="D90" s="115">
        <v>6.3</v>
      </c>
      <c r="E90" s="184">
        <f t="shared" si="51"/>
        <v>60</v>
      </c>
      <c r="F90" s="115">
        <f t="shared" si="50"/>
        <v>141.30000000000001</v>
      </c>
      <c r="G90" s="83">
        <f t="shared" si="39"/>
        <v>2.0192307692307693E-2</v>
      </c>
      <c r="H90" s="91">
        <f t="shared" si="52"/>
        <v>0.43883547008547003</v>
      </c>
      <c r="I90" s="83">
        <f t="shared" si="39"/>
        <v>2.1874999999999999E-2</v>
      </c>
      <c r="J90" s="96">
        <f t="shared" si="53"/>
        <v>0.37604166666666666</v>
      </c>
      <c r="K90" s="83">
        <f t="shared" si="35"/>
        <v>5.2499999999999998E-2</v>
      </c>
      <c r="L90" s="97">
        <f t="shared" si="54"/>
        <v>0.63583333333333336</v>
      </c>
    </row>
    <row r="91" spans="1:12" s="108" customFormat="1" ht="12" customHeight="1">
      <c r="A91" s="213"/>
      <c r="B91" s="104" t="s">
        <v>71</v>
      </c>
      <c r="C91" s="164" t="s">
        <v>73</v>
      </c>
      <c r="D91" s="115">
        <v>9.6999999999999993</v>
      </c>
      <c r="E91" s="184">
        <f t="shared" si="51"/>
        <v>63.400000000000006</v>
      </c>
      <c r="F91" s="115">
        <f t="shared" si="50"/>
        <v>144.69999999999999</v>
      </c>
      <c r="G91" s="83">
        <f t="shared" si="39"/>
        <v>3.1089743589743587E-2</v>
      </c>
      <c r="H91" s="91">
        <f t="shared" si="52"/>
        <v>0.44973290598290594</v>
      </c>
      <c r="I91" s="83">
        <f t="shared" si="39"/>
        <v>3.3680555555555554E-2</v>
      </c>
      <c r="J91" s="96">
        <f t="shared" si="53"/>
        <v>0.38784722222222223</v>
      </c>
      <c r="K91" s="83">
        <f t="shared" si="35"/>
        <v>8.0833333333333326E-2</v>
      </c>
      <c r="L91" s="97">
        <f t="shared" si="54"/>
        <v>0.66416666666666668</v>
      </c>
    </row>
    <row r="92" spans="1:12" s="108" customFormat="1" ht="12" customHeight="1">
      <c r="A92" s="213"/>
      <c r="B92" s="104" t="s">
        <v>71</v>
      </c>
      <c r="C92" s="164" t="s">
        <v>72</v>
      </c>
      <c r="D92" s="115">
        <v>10.1</v>
      </c>
      <c r="E92" s="184">
        <f t="shared" si="51"/>
        <v>63.800000000000004</v>
      </c>
      <c r="F92" s="115">
        <f t="shared" si="50"/>
        <v>145.1</v>
      </c>
      <c r="G92" s="83">
        <f t="shared" si="39"/>
        <v>3.2371794871794868E-2</v>
      </c>
      <c r="H92" s="91">
        <f t="shared" si="52"/>
        <v>0.45101495726495722</v>
      </c>
      <c r="I92" s="83">
        <f t="shared" si="39"/>
        <v>3.5069444444444445E-2</v>
      </c>
      <c r="J92" s="96">
        <f t="shared" si="53"/>
        <v>0.38923611111111112</v>
      </c>
      <c r="K92" s="83">
        <f t="shared" si="35"/>
        <v>8.4166666666666667E-2</v>
      </c>
      <c r="L92" s="97">
        <f t="shared" si="54"/>
        <v>0.66749999999999998</v>
      </c>
    </row>
    <row r="93" spans="1:12">
      <c r="A93" s="213"/>
      <c r="B93" s="104" t="s">
        <v>69</v>
      </c>
      <c r="C93" s="164" t="s">
        <v>70</v>
      </c>
      <c r="D93" s="114">
        <v>12</v>
      </c>
      <c r="E93" s="184">
        <f t="shared" si="51"/>
        <v>65.7</v>
      </c>
      <c r="F93" s="115">
        <f t="shared" si="50"/>
        <v>147</v>
      </c>
      <c r="G93" s="83">
        <f t="shared" si="39"/>
        <v>3.8461538461538464E-2</v>
      </c>
      <c r="H93" s="91">
        <f t="shared" si="52"/>
        <v>0.45710470085470079</v>
      </c>
      <c r="I93" s="83">
        <f t="shared" si="39"/>
        <v>4.1666666666666664E-2</v>
      </c>
      <c r="J93" s="96">
        <f t="shared" si="53"/>
        <v>0.39583333333333337</v>
      </c>
      <c r="K93" s="83">
        <f t="shared" si="35"/>
        <v>0.1</v>
      </c>
      <c r="L93" s="97">
        <f t="shared" si="54"/>
        <v>0.68333333333333335</v>
      </c>
    </row>
    <row r="94" spans="1:12">
      <c r="A94" s="213"/>
      <c r="B94" s="104" t="s">
        <v>67</v>
      </c>
      <c r="C94" s="164" t="s">
        <v>68</v>
      </c>
      <c r="D94" s="114">
        <v>12.3</v>
      </c>
      <c r="E94" s="184">
        <f t="shared" si="51"/>
        <v>66</v>
      </c>
      <c r="F94" s="115">
        <f t="shared" si="50"/>
        <v>147.30000000000001</v>
      </c>
      <c r="G94" s="83">
        <f t="shared" si="39"/>
        <v>3.9423076923076929E-2</v>
      </c>
      <c r="H94" s="91">
        <f t="shared" si="52"/>
        <v>0.4580662393162393</v>
      </c>
      <c r="I94" s="83">
        <f t="shared" si="39"/>
        <v>4.2708333333333341E-2</v>
      </c>
      <c r="J94" s="96">
        <f t="shared" si="53"/>
        <v>0.39687500000000003</v>
      </c>
      <c r="K94" s="83">
        <f t="shared" si="35"/>
        <v>0.10249999999999999</v>
      </c>
      <c r="L94" s="97">
        <f t="shared" si="54"/>
        <v>0.68583333333333341</v>
      </c>
    </row>
    <row r="95" spans="1:12">
      <c r="A95" s="213"/>
      <c r="B95" s="104" t="s">
        <v>169</v>
      </c>
      <c r="C95" s="164" t="s">
        <v>66</v>
      </c>
      <c r="D95" s="114">
        <v>13.7</v>
      </c>
      <c r="E95" s="184">
        <f t="shared" si="51"/>
        <v>67.400000000000006</v>
      </c>
      <c r="F95" s="115">
        <f t="shared" si="50"/>
        <v>148.69999999999999</v>
      </c>
      <c r="G95" s="83">
        <f t="shared" si="39"/>
        <v>4.3910256410256414E-2</v>
      </c>
      <c r="H95" s="91">
        <f t="shared" si="52"/>
        <v>0.46255341880341877</v>
      </c>
      <c r="I95" s="83">
        <f t="shared" si="39"/>
        <v>4.7569444444444442E-2</v>
      </c>
      <c r="J95" s="96">
        <f t="shared" si="53"/>
        <v>0.40173611111111113</v>
      </c>
      <c r="K95" s="83">
        <f t="shared" si="35"/>
        <v>0.11416666666666665</v>
      </c>
      <c r="L95" s="97">
        <f t="shared" si="54"/>
        <v>0.69750000000000001</v>
      </c>
    </row>
    <row r="96" spans="1:12" ht="36" customHeight="1">
      <c r="A96" s="105"/>
      <c r="B96" s="109" t="s">
        <v>64</v>
      </c>
      <c r="C96" s="116" t="s">
        <v>65</v>
      </c>
      <c r="D96" s="84">
        <v>13.7</v>
      </c>
      <c r="E96" s="183">
        <f t="shared" si="51"/>
        <v>67.400000000000006</v>
      </c>
      <c r="F96" s="134">
        <f t="shared" si="50"/>
        <v>148.69999999999999</v>
      </c>
      <c r="G96" s="85">
        <f t="shared" si="39"/>
        <v>4.3910256410256414E-2</v>
      </c>
      <c r="H96" s="86">
        <f t="shared" si="52"/>
        <v>0.46255341880341877</v>
      </c>
      <c r="I96" s="85">
        <f t="shared" si="39"/>
        <v>4.7569444444444442E-2</v>
      </c>
      <c r="J96" s="96">
        <f t="shared" si="53"/>
        <v>0.40173611111111113</v>
      </c>
      <c r="K96" s="83">
        <f t="shared" si="35"/>
        <v>0.11416666666666665</v>
      </c>
      <c r="L96" s="97">
        <f t="shared" si="54"/>
        <v>0.69750000000000001</v>
      </c>
    </row>
    <row r="97" spans="1:12">
      <c r="A97" s="105"/>
      <c r="B97" s="109"/>
      <c r="C97" s="116"/>
      <c r="D97" s="84"/>
      <c r="E97" s="183"/>
      <c r="F97" s="183"/>
      <c r="G97" s="85">
        <v>6.9444444444444441E-3</v>
      </c>
      <c r="H97" s="132">
        <f>H96+G97</f>
        <v>0.46949786324786319</v>
      </c>
      <c r="I97" s="85">
        <v>6.9444444444444441E-3</v>
      </c>
      <c r="J97" s="96">
        <f>J96+I97</f>
        <v>0.40868055555555555</v>
      </c>
      <c r="K97" s="83">
        <f t="shared" si="35"/>
        <v>0</v>
      </c>
      <c r="L97" s="98">
        <f>'CP Times'!O65</f>
        <v>0.64583333333333337</v>
      </c>
    </row>
    <row r="98" spans="1:12">
      <c r="A98" s="211" t="s">
        <v>58</v>
      </c>
      <c r="B98" s="104" t="s">
        <v>62</v>
      </c>
      <c r="C98" s="164" t="s">
        <v>143</v>
      </c>
      <c r="D98" s="114">
        <v>2.4</v>
      </c>
      <c r="E98" s="184">
        <f>$E$96+D98</f>
        <v>69.800000000000011</v>
      </c>
      <c r="F98" s="115">
        <f t="shared" ref="F98:F104" si="55">$E$50+E98</f>
        <v>151.10000000000002</v>
      </c>
      <c r="G98" s="83">
        <f t="shared" si="39"/>
        <v>7.6923076923076919E-3</v>
      </c>
      <c r="H98" s="91">
        <f>$H$97+G98</f>
        <v>0.47719017094017085</v>
      </c>
      <c r="I98" s="83">
        <f t="shared" si="39"/>
        <v>8.3333333333333315E-3</v>
      </c>
      <c r="J98" s="96">
        <f>$J$97+I98</f>
        <v>0.41701388888888891</v>
      </c>
      <c r="K98" s="83">
        <f t="shared" si="35"/>
        <v>1.9999999999999997E-2</v>
      </c>
      <c r="L98" s="97">
        <f>$L$97+K98</f>
        <v>0.66583333333333339</v>
      </c>
    </row>
    <row r="99" spans="1:12">
      <c r="A99" s="211"/>
      <c r="B99" s="104" t="s">
        <v>61</v>
      </c>
      <c r="C99" s="164" t="s">
        <v>63</v>
      </c>
      <c r="D99" s="114">
        <v>3.1</v>
      </c>
      <c r="E99" s="184">
        <f t="shared" ref="E99:E104" si="56">$E$96+D99</f>
        <v>70.5</v>
      </c>
      <c r="F99" s="115">
        <f t="shared" si="55"/>
        <v>151.80000000000001</v>
      </c>
      <c r="G99" s="83">
        <f t="shared" si="39"/>
        <v>9.935897435897437E-3</v>
      </c>
      <c r="H99" s="91">
        <f t="shared" ref="H99:H104" si="57">$H$97+G99</f>
        <v>0.47943376068376065</v>
      </c>
      <c r="I99" s="83">
        <f t="shared" si="39"/>
        <v>1.0763888888888891E-2</v>
      </c>
      <c r="J99" s="96">
        <f t="shared" ref="J99:J104" si="58">$J$97+I99</f>
        <v>0.41944444444444445</v>
      </c>
      <c r="K99" s="83">
        <f t="shared" si="35"/>
        <v>2.5833333333333337E-2</v>
      </c>
      <c r="L99" s="97">
        <f t="shared" ref="L99:L104" si="59">$L$97+K99</f>
        <v>0.67166666666666675</v>
      </c>
    </row>
    <row r="100" spans="1:12" ht="12" customHeight="1">
      <c r="A100" s="211"/>
      <c r="B100" s="104" t="s">
        <v>60</v>
      </c>
      <c r="C100" s="164" t="s">
        <v>142</v>
      </c>
      <c r="D100" s="114">
        <v>5</v>
      </c>
      <c r="E100" s="184">
        <f t="shared" si="56"/>
        <v>72.400000000000006</v>
      </c>
      <c r="F100" s="115">
        <f t="shared" si="55"/>
        <v>153.69999999999999</v>
      </c>
      <c r="G100" s="83">
        <f t="shared" si="39"/>
        <v>1.6025641025641024E-2</v>
      </c>
      <c r="H100" s="91">
        <f t="shared" si="57"/>
        <v>0.48552350427350421</v>
      </c>
      <c r="I100" s="83">
        <f t="shared" si="39"/>
        <v>1.7361111111111112E-2</v>
      </c>
      <c r="J100" s="96">
        <f t="shared" si="58"/>
        <v>0.42604166666666665</v>
      </c>
      <c r="K100" s="83">
        <f t="shared" si="35"/>
        <v>4.1666666666666664E-2</v>
      </c>
      <c r="L100" s="97">
        <f t="shared" si="59"/>
        <v>0.6875</v>
      </c>
    </row>
    <row r="101" spans="1:12" ht="15" customHeight="1">
      <c r="A101" s="211"/>
      <c r="B101" s="104" t="s">
        <v>59</v>
      </c>
      <c r="C101" s="164" t="s">
        <v>141</v>
      </c>
      <c r="D101" s="114">
        <v>5.5</v>
      </c>
      <c r="E101" s="184">
        <f t="shared" si="56"/>
        <v>72.900000000000006</v>
      </c>
      <c r="F101" s="115">
        <f t="shared" si="55"/>
        <v>154.19999999999999</v>
      </c>
      <c r="G101" s="83">
        <f t="shared" si="39"/>
        <v>1.7628205128205128E-2</v>
      </c>
      <c r="H101" s="91">
        <f t="shared" si="57"/>
        <v>0.48712606837606831</v>
      </c>
      <c r="I101" s="83">
        <f t="shared" si="39"/>
        <v>1.9097222222222224E-2</v>
      </c>
      <c r="J101" s="96">
        <f t="shared" si="58"/>
        <v>0.42777777777777776</v>
      </c>
      <c r="K101" s="83">
        <f t="shared" si="35"/>
        <v>4.583333333333333E-2</v>
      </c>
      <c r="L101" s="97">
        <f t="shared" si="59"/>
        <v>0.69166666666666665</v>
      </c>
    </row>
    <row r="102" spans="1:12" ht="24">
      <c r="A102" s="211"/>
      <c r="B102" s="107" t="s">
        <v>237</v>
      </c>
      <c r="C102" s="164" t="s">
        <v>238</v>
      </c>
      <c r="D102" s="114">
        <v>9.3000000000000007</v>
      </c>
      <c r="E102" s="184">
        <f t="shared" si="56"/>
        <v>76.7</v>
      </c>
      <c r="F102" s="115">
        <f t="shared" si="55"/>
        <v>158</v>
      </c>
      <c r="G102" s="83">
        <f t="shared" si="39"/>
        <v>2.9807692307692309E-2</v>
      </c>
      <c r="H102" s="91">
        <f t="shared" si="57"/>
        <v>0.4993055555555555</v>
      </c>
      <c r="I102" s="83">
        <f t="shared" si="39"/>
        <v>3.229166666666667E-2</v>
      </c>
      <c r="J102" s="96">
        <f t="shared" si="58"/>
        <v>0.44097222222222221</v>
      </c>
      <c r="K102" s="83">
        <f t="shared" si="35"/>
        <v>7.7499999999999999E-2</v>
      </c>
      <c r="L102" s="97">
        <f t="shared" si="59"/>
        <v>0.72333333333333338</v>
      </c>
    </row>
    <row r="103" spans="1:12">
      <c r="A103" s="211"/>
      <c r="B103" s="104" t="s">
        <v>56</v>
      </c>
      <c r="C103" s="164" t="s">
        <v>57</v>
      </c>
      <c r="D103" s="114">
        <v>14.4</v>
      </c>
      <c r="E103" s="184">
        <f t="shared" si="56"/>
        <v>81.800000000000011</v>
      </c>
      <c r="F103" s="115">
        <f t="shared" si="55"/>
        <v>163.10000000000002</v>
      </c>
      <c r="G103" s="83">
        <f t="shared" si="39"/>
        <v>4.6153846153846156E-2</v>
      </c>
      <c r="H103" s="91">
        <f t="shared" si="57"/>
        <v>0.51565170940170935</v>
      </c>
      <c r="I103" s="83">
        <f t="shared" si="39"/>
        <v>0.05</v>
      </c>
      <c r="J103" s="96">
        <f t="shared" si="58"/>
        <v>0.45868055555555554</v>
      </c>
      <c r="K103" s="83">
        <f t="shared" si="35"/>
        <v>0.11999999999999998</v>
      </c>
      <c r="L103" s="97">
        <f t="shared" si="59"/>
        <v>0.76583333333333337</v>
      </c>
    </row>
    <row r="104" spans="1:12" s="108" customFormat="1" ht="24">
      <c r="A104" s="105"/>
      <c r="B104" s="109" t="s">
        <v>243</v>
      </c>
      <c r="C104" s="116" t="s">
        <v>55</v>
      </c>
      <c r="D104" s="84">
        <v>15</v>
      </c>
      <c r="E104" s="183">
        <f t="shared" si="56"/>
        <v>82.4</v>
      </c>
      <c r="F104" s="134">
        <f t="shared" si="55"/>
        <v>163.69999999999999</v>
      </c>
      <c r="G104" s="85">
        <f t="shared" si="39"/>
        <v>4.8076923076923073E-2</v>
      </c>
      <c r="H104" s="86">
        <f t="shared" si="57"/>
        <v>0.51757478632478626</v>
      </c>
      <c r="I104" s="85">
        <f t="shared" si="39"/>
        <v>5.2083333333333336E-2</v>
      </c>
      <c r="J104" s="96">
        <f t="shared" si="58"/>
        <v>0.46076388888888886</v>
      </c>
      <c r="K104" s="83">
        <f t="shared" si="35"/>
        <v>0.125</v>
      </c>
      <c r="L104" s="97">
        <f t="shared" si="59"/>
        <v>0.77083333333333337</v>
      </c>
    </row>
    <row r="105" spans="1:12">
      <c r="F105" s="114">
        <f>E104+E47</f>
        <v>162.4</v>
      </c>
    </row>
    <row r="107" spans="1:12">
      <c r="B107" s="110" t="s">
        <v>179</v>
      </c>
    </row>
    <row r="108" spans="1:12">
      <c r="B108" s="110" t="s">
        <v>180</v>
      </c>
      <c r="C108" s="150">
        <v>0.27638888888888885</v>
      </c>
    </row>
    <row r="109" spans="1:12">
      <c r="B109" s="110" t="s">
        <v>181</v>
      </c>
      <c r="C109" s="150">
        <v>0.29791666666666666</v>
      </c>
    </row>
    <row r="110" spans="1:12">
      <c r="B110" s="110" t="s">
        <v>177</v>
      </c>
      <c r="C110" s="150">
        <v>0.72152777777777777</v>
      </c>
    </row>
    <row r="111" spans="1:12">
      <c r="B111" s="110" t="s">
        <v>178</v>
      </c>
      <c r="C111" s="150">
        <v>0.74305555555555547</v>
      </c>
    </row>
  </sheetData>
  <sheetProtection selectLockedCells="1" selectUnlockedCells="1"/>
  <mergeCells count="15">
    <mergeCell ref="A98:A103"/>
    <mergeCell ref="A6:A7"/>
    <mergeCell ref="A10:A21"/>
    <mergeCell ref="A24:A29"/>
    <mergeCell ref="A54:A62"/>
    <mergeCell ref="A82:A95"/>
    <mergeCell ref="A32:A34"/>
    <mergeCell ref="A37:A49"/>
    <mergeCell ref="A74:A79"/>
    <mergeCell ref="A65:A71"/>
    <mergeCell ref="G2:H2"/>
    <mergeCell ref="I2:J2"/>
    <mergeCell ref="K2:L2"/>
    <mergeCell ref="G1:J1"/>
    <mergeCell ref="K1:L1"/>
  </mergeCells>
  <phoneticPr fontId="8" type="noConversion"/>
  <printOptions horizontalCentered="1" gridLines="1"/>
  <pageMargins left="0.24" right="0.25" top="0.5" bottom="0.75" header="0.25" footer="0.25"/>
  <pageSetup scale="76" firstPageNumber="0" fitToHeight="2" orientation="portrait" horizontalDpi="300" verticalDpi="300"/>
  <headerFooter>
    <oddHeader>&amp;C&amp;14&amp;K000000MCS / CSM 2018 Checkpoints, Road Crossings, Road Access, Control Points</oddHeader>
    <oddFooter>&amp;L&amp;K000000Frederic Menard, Chris Teron&amp;C&amp;K000000Page &amp;P&amp;R&amp;K000000&amp;F</oddFooter>
  </headerFooter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69"/>
  <sheetViews>
    <sheetView tabSelected="1" zoomScale="125" zoomScaleNormal="125" zoomScalePageLayoutView="125" workbookViewId="0">
      <pane xSplit="2" ySplit="6" topLeftCell="E7" activePane="bottomRight" state="frozen"/>
      <selection pane="topRight" activeCell="C1" sqref="C1"/>
      <selection pane="bottomLeft" activeCell="A6" sqref="A6"/>
      <selection pane="bottomRight" activeCell="E60" sqref="E60"/>
    </sheetView>
  </sheetViews>
  <sheetFormatPr baseColWidth="10" defaultColWidth="9.1640625" defaultRowHeight="12" x14ac:dyDescent="0"/>
  <cols>
    <col min="1" max="1" width="30.83203125" style="1" customWidth="1"/>
    <col min="2" max="2" width="9.33203125" style="1" customWidth="1"/>
    <col min="3" max="3" width="8.5" style="5" bestFit="1" customWidth="1"/>
    <col min="4" max="4" width="8.5" style="2" customWidth="1"/>
    <col min="5" max="5" width="8" style="2" customWidth="1"/>
    <col min="6" max="6" width="8.5" style="2" customWidth="1"/>
    <col min="7" max="7" width="12.6640625" style="5" customWidth="1"/>
    <col min="8" max="8" width="8.33203125" style="5" customWidth="1"/>
    <col min="9" max="9" width="11.6640625" style="2" customWidth="1"/>
    <col min="10" max="10" width="7.33203125" style="2" customWidth="1"/>
    <col min="11" max="11" width="9.5" style="2" bestFit="1" customWidth="1"/>
    <col min="12" max="12" width="9.5" style="2" customWidth="1"/>
    <col min="13" max="13" width="8.6640625" style="2" bestFit="1" customWidth="1"/>
    <col min="14" max="14" width="7.83203125" style="2" customWidth="1"/>
    <col min="15" max="15" width="8.5" style="2" customWidth="1"/>
    <col min="16" max="16" width="12.1640625" style="2" bestFit="1" customWidth="1"/>
    <col min="17" max="17" width="5.83203125" style="2" bestFit="1" customWidth="1"/>
    <col min="18" max="16384" width="9.1640625" style="3"/>
  </cols>
  <sheetData>
    <row r="1" spans="1:19" ht="17">
      <c r="B1" s="26"/>
      <c r="C1" s="217" t="s">
        <v>4</v>
      </c>
      <c r="D1" s="217"/>
      <c r="E1" s="217"/>
      <c r="F1" s="217"/>
      <c r="G1" s="217"/>
      <c r="H1" s="217"/>
      <c r="I1" s="218"/>
      <c r="J1" s="217" t="s">
        <v>5</v>
      </c>
      <c r="K1" s="217"/>
      <c r="L1" s="217"/>
      <c r="M1" s="217"/>
      <c r="N1" s="217"/>
      <c r="O1" s="217"/>
      <c r="P1" s="218"/>
      <c r="Q1" s="43"/>
    </row>
    <row r="2" spans="1:19" ht="17">
      <c r="A2" s="49"/>
      <c r="B2" s="50"/>
      <c r="C2" s="219" t="s">
        <v>6</v>
      </c>
      <c r="D2" s="219"/>
      <c r="E2" s="219"/>
      <c r="F2" s="219"/>
      <c r="G2" s="219"/>
      <c r="H2" s="219"/>
      <c r="I2" s="220"/>
      <c r="J2" s="219" t="s">
        <v>6</v>
      </c>
      <c r="K2" s="219"/>
      <c r="L2" s="219"/>
      <c r="M2" s="219"/>
      <c r="N2" s="219"/>
      <c r="O2" s="219"/>
      <c r="P2" s="220"/>
      <c r="Q2" s="51"/>
    </row>
    <row r="3" spans="1:19" s="13" customFormat="1" ht="17">
      <c r="A3" s="20" t="s">
        <v>0</v>
      </c>
      <c r="B3" s="42"/>
      <c r="C3" s="19">
        <v>11</v>
      </c>
      <c r="D3" s="19">
        <v>10</v>
      </c>
      <c r="E3" s="19">
        <v>9</v>
      </c>
      <c r="F3" s="19">
        <v>8</v>
      </c>
      <c r="G3" s="19">
        <v>7</v>
      </c>
      <c r="H3" s="19" t="s">
        <v>31</v>
      </c>
      <c r="I3" s="42" t="s">
        <v>1</v>
      </c>
      <c r="J3" s="19" t="s">
        <v>31</v>
      </c>
      <c r="K3" s="19">
        <v>5</v>
      </c>
      <c r="L3" s="19" t="s">
        <v>175</v>
      </c>
      <c r="M3" s="19">
        <v>4</v>
      </c>
      <c r="N3" s="19">
        <v>3</v>
      </c>
      <c r="O3" s="19">
        <v>2</v>
      </c>
      <c r="P3" s="42">
        <v>1</v>
      </c>
      <c r="Q3" s="42"/>
    </row>
    <row r="4" spans="1:19" s="63" customFormat="1" ht="15">
      <c r="A4" s="61"/>
      <c r="B4" s="62"/>
      <c r="C4" s="64" t="s">
        <v>172</v>
      </c>
      <c r="D4" s="64" t="s">
        <v>173</v>
      </c>
      <c r="E4" s="64" t="s">
        <v>174</v>
      </c>
      <c r="F4" s="64" t="s">
        <v>198</v>
      </c>
      <c r="G4" s="64" t="s">
        <v>216</v>
      </c>
      <c r="H4" s="64" t="s">
        <v>41</v>
      </c>
      <c r="I4" s="65" t="s">
        <v>42</v>
      </c>
      <c r="J4" s="64" t="s">
        <v>41</v>
      </c>
      <c r="K4" s="64" t="s">
        <v>216</v>
      </c>
      <c r="L4" s="64" t="s">
        <v>176</v>
      </c>
      <c r="M4" s="64" t="s">
        <v>40</v>
      </c>
      <c r="N4" s="64" t="s">
        <v>39</v>
      </c>
      <c r="O4" s="64" t="s">
        <v>38</v>
      </c>
      <c r="P4" s="65" t="s">
        <v>37</v>
      </c>
      <c r="Q4" s="65"/>
    </row>
    <row r="5" spans="1:19" s="63" customFormat="1" ht="17" customHeight="1">
      <c r="B5" s="66"/>
      <c r="C5" s="67" t="s">
        <v>32</v>
      </c>
      <c r="D5" s="67"/>
      <c r="E5" s="67"/>
      <c r="F5" s="67"/>
      <c r="G5" s="67"/>
      <c r="H5" s="67"/>
      <c r="I5" s="68" t="s">
        <v>33</v>
      </c>
      <c r="J5" s="67" t="s">
        <v>32</v>
      </c>
      <c r="K5" s="67"/>
      <c r="L5" s="67"/>
      <c r="M5" s="67"/>
      <c r="N5" s="67"/>
      <c r="O5" s="67"/>
      <c r="P5" s="68" t="s">
        <v>33</v>
      </c>
      <c r="Q5" s="69" t="s">
        <v>34</v>
      </c>
    </row>
    <row r="6" spans="1:19" s="13" customFormat="1">
      <c r="A6" s="21" t="s">
        <v>43</v>
      </c>
      <c r="B6" s="25"/>
      <c r="C6" s="22"/>
      <c r="D6" s="22">
        <v>10</v>
      </c>
      <c r="E6" s="22">
        <v>9</v>
      </c>
      <c r="F6" s="22">
        <v>8</v>
      </c>
      <c r="G6" s="22">
        <v>7</v>
      </c>
      <c r="H6" s="22">
        <v>6</v>
      </c>
      <c r="I6" s="23">
        <v>6</v>
      </c>
      <c r="J6" s="22"/>
      <c r="K6" s="22">
        <v>5</v>
      </c>
      <c r="L6" s="22">
        <v>4</v>
      </c>
      <c r="M6" s="22">
        <v>4</v>
      </c>
      <c r="N6" s="22">
        <v>3</v>
      </c>
      <c r="O6" s="22">
        <v>2</v>
      </c>
      <c r="P6" s="23">
        <v>1</v>
      </c>
      <c r="Q6" s="44"/>
    </row>
    <row r="7" spans="1:19">
      <c r="B7" s="26"/>
      <c r="D7" s="30"/>
      <c r="F7" s="5"/>
      <c r="G7" s="144"/>
      <c r="H7" s="14"/>
      <c r="I7" s="10"/>
      <c r="J7" s="5"/>
      <c r="K7" s="5"/>
      <c r="L7" s="5"/>
      <c r="M7" s="5"/>
      <c r="N7" s="5"/>
      <c r="O7" s="5"/>
      <c r="P7" s="10"/>
      <c r="Q7" s="43"/>
    </row>
    <row r="8" spans="1:19">
      <c r="A8" s="1" t="s">
        <v>10</v>
      </c>
      <c r="B8" s="26"/>
      <c r="C8" s="4"/>
      <c r="D8" s="5"/>
      <c r="E8" s="5"/>
      <c r="F8" s="5" t="s">
        <v>222</v>
      </c>
      <c r="I8" s="10"/>
      <c r="J8" s="5"/>
      <c r="K8" s="5"/>
      <c r="L8" s="5"/>
      <c r="M8" s="5"/>
      <c r="N8" s="5"/>
      <c r="O8" s="5"/>
      <c r="P8" s="10"/>
      <c r="Q8" s="43"/>
    </row>
    <row r="9" spans="1:19">
      <c r="A9" s="24" t="s">
        <v>7</v>
      </c>
      <c r="B9" s="27"/>
      <c r="C9" s="4"/>
      <c r="D9" s="128">
        <f>'First &amp; Last Times'!D8</f>
        <v>9.5</v>
      </c>
      <c r="E9" s="128">
        <f>'First &amp; Last Times'!D22</f>
        <v>23.5</v>
      </c>
      <c r="F9" s="128">
        <f>'First &amp; Last Times'!D30</f>
        <v>20.2</v>
      </c>
      <c r="G9" s="128">
        <f>'First &amp; Last Times'!D35</f>
        <v>12.399999999999991</v>
      </c>
      <c r="H9" s="141">
        <f>'First &amp; Last Times'!D47</f>
        <v>14.4</v>
      </c>
      <c r="I9" s="142">
        <f>'First &amp; Last Times'!D50-'CP Times'!H9</f>
        <v>1.3000000000000025</v>
      </c>
      <c r="J9" s="128">
        <v>0</v>
      </c>
      <c r="K9" s="128">
        <f>'First &amp; Last Times'!D63</f>
        <v>14.9</v>
      </c>
      <c r="L9" s="128">
        <f>'First &amp; Last Times'!D65</f>
        <v>10.8</v>
      </c>
      <c r="M9" s="128">
        <f>'First &amp; Last Times'!D72</f>
        <v>21.1</v>
      </c>
      <c r="N9" s="128">
        <f>'First &amp; Last Times'!D80</f>
        <v>17.7</v>
      </c>
      <c r="O9" s="128">
        <f>'First &amp; Last Times'!D96</f>
        <v>13.7</v>
      </c>
      <c r="P9" s="142">
        <f>'First &amp; Last Times'!D104</f>
        <v>15</v>
      </c>
      <c r="Q9" s="143"/>
      <c r="S9" s="140"/>
    </row>
    <row r="10" spans="1:19">
      <c r="A10" s="24" t="s">
        <v>9</v>
      </c>
      <c r="B10" s="27"/>
      <c r="D10" s="144">
        <f>D9</f>
        <v>9.5</v>
      </c>
      <c r="E10" s="144">
        <f>D10+E9</f>
        <v>33</v>
      </c>
      <c r="F10" s="144">
        <f t="shared" ref="F10:I10" si="0">E10+F9</f>
        <v>53.2</v>
      </c>
      <c r="G10" s="144">
        <f t="shared" si="0"/>
        <v>65.599999999999994</v>
      </c>
      <c r="H10" s="144">
        <f t="shared" si="0"/>
        <v>80</v>
      </c>
      <c r="I10" s="145">
        <f t="shared" si="0"/>
        <v>81.3</v>
      </c>
      <c r="J10" s="146"/>
      <c r="K10" s="144">
        <f>K9</f>
        <v>14.9</v>
      </c>
      <c r="L10" s="144">
        <f>K10+L9</f>
        <v>25.700000000000003</v>
      </c>
      <c r="M10" s="144">
        <f>K10+M9</f>
        <v>36</v>
      </c>
      <c r="N10" s="144">
        <f>M10+N9</f>
        <v>53.7</v>
      </c>
      <c r="O10" s="144">
        <f>N10+O9</f>
        <v>67.400000000000006</v>
      </c>
      <c r="P10" s="145">
        <f>O10+P9</f>
        <v>82.4</v>
      </c>
      <c r="Q10" s="147"/>
      <c r="R10" s="197"/>
      <c r="S10" s="197"/>
    </row>
    <row r="11" spans="1:19">
      <c r="A11" s="24"/>
      <c r="B11" s="27"/>
      <c r="D11" s="144"/>
      <c r="E11" s="144"/>
      <c r="F11" s="144"/>
      <c r="G11" s="144"/>
      <c r="H11" s="144"/>
      <c r="I11" s="145"/>
      <c r="J11" s="146"/>
      <c r="K11" s="144">
        <f>I10+K9</f>
        <v>96.2</v>
      </c>
      <c r="L11" s="144">
        <f>K11+L9</f>
        <v>107</v>
      </c>
      <c r="M11" s="144">
        <f>K11+M9</f>
        <v>117.30000000000001</v>
      </c>
      <c r="N11" s="144">
        <f>M11+N9</f>
        <v>135</v>
      </c>
      <c r="O11" s="144">
        <f>N11+O9</f>
        <v>148.69999999999999</v>
      </c>
      <c r="P11" s="144">
        <f>O11+P9</f>
        <v>163.69999999999999</v>
      </c>
      <c r="Q11" s="143">
        <f>I10+P10</f>
        <v>163.69999999999999</v>
      </c>
    </row>
    <row r="12" spans="1:19" s="6" customFormat="1">
      <c r="A12" s="24" t="s">
        <v>8</v>
      </c>
      <c r="B12" s="27"/>
      <c r="C12" s="4"/>
      <c r="D12" s="144">
        <f>D9</f>
        <v>9.5</v>
      </c>
      <c r="E12" s="144">
        <f>D12+E9</f>
        <v>33</v>
      </c>
      <c r="F12" s="144">
        <f>E12+F9</f>
        <v>53.2</v>
      </c>
      <c r="G12" s="144">
        <f>F12+G9</f>
        <v>65.599999999999994</v>
      </c>
      <c r="H12" s="144">
        <f>G12+H9</f>
        <v>80</v>
      </c>
      <c r="I12" s="145"/>
      <c r="J12" s="144">
        <f>J9</f>
        <v>0</v>
      </c>
      <c r="K12" s="144">
        <f>J12+K9</f>
        <v>14.9</v>
      </c>
      <c r="L12" s="144">
        <f>K12+L9</f>
        <v>25.700000000000003</v>
      </c>
      <c r="M12" s="144">
        <f>K12+M9</f>
        <v>36</v>
      </c>
      <c r="N12" s="144">
        <f>M12+N9</f>
        <v>53.7</v>
      </c>
      <c r="O12" s="144">
        <f>N12+O9</f>
        <v>67.400000000000006</v>
      </c>
      <c r="P12" s="145">
        <f>O12+P9</f>
        <v>82.4</v>
      </c>
      <c r="Q12" s="147"/>
    </row>
    <row r="13" spans="1:19" s="6" customFormat="1">
      <c r="A13" s="24"/>
      <c r="B13" s="27"/>
      <c r="C13" s="4"/>
      <c r="D13" s="144"/>
      <c r="E13" s="144"/>
      <c r="F13" s="144"/>
      <c r="G13" s="144"/>
      <c r="H13" s="144"/>
      <c r="I13" s="145"/>
      <c r="J13" s="144">
        <f>H12+J12</f>
        <v>80</v>
      </c>
      <c r="K13" s="144">
        <f>J13+K9</f>
        <v>94.9</v>
      </c>
      <c r="L13" s="144">
        <f>K13+L9</f>
        <v>105.7</v>
      </c>
      <c r="M13" s="144">
        <f>K13+M9</f>
        <v>116</v>
      </c>
      <c r="N13" s="144">
        <f>M13+N9</f>
        <v>133.69999999999999</v>
      </c>
      <c r="O13" s="144">
        <f>N13+O9</f>
        <v>147.39999999999998</v>
      </c>
      <c r="P13" s="144">
        <f>O13+P9</f>
        <v>162.39999999999998</v>
      </c>
      <c r="Q13" s="143">
        <f>H12+P12</f>
        <v>162.4</v>
      </c>
      <c r="S13" s="148"/>
    </row>
    <row r="14" spans="1:19">
      <c r="B14" s="26"/>
      <c r="D14" s="5"/>
      <c r="F14" s="5"/>
      <c r="I14" s="10"/>
      <c r="J14" s="5"/>
      <c r="K14" s="5"/>
      <c r="L14" s="5"/>
      <c r="M14" s="5"/>
      <c r="N14" s="5"/>
      <c r="O14" s="5"/>
      <c r="P14" s="10"/>
      <c r="Q14" s="43"/>
    </row>
    <row r="15" spans="1:19">
      <c r="A15" s="1" t="s">
        <v>16</v>
      </c>
      <c r="B15" s="10" t="s">
        <v>11</v>
      </c>
      <c r="C15" s="3"/>
      <c r="E15" s="5"/>
      <c r="F15" s="5"/>
      <c r="I15" s="10"/>
      <c r="J15" s="5"/>
      <c r="K15" s="5"/>
      <c r="L15" s="5"/>
      <c r="M15" s="5"/>
      <c r="N15" s="5"/>
      <c r="O15" s="5"/>
      <c r="P15" s="10"/>
      <c r="Q15" s="43"/>
    </row>
    <row r="16" spans="1:19">
      <c r="A16" s="52" t="s">
        <v>12</v>
      </c>
      <c r="B16" s="10">
        <f>'First &amp; Last Times'!G3</f>
        <v>13</v>
      </c>
      <c r="C16" s="6"/>
      <c r="D16" s="16">
        <f t="shared" ref="D16:I18" si="1">D$9/$B16*60/1440</f>
        <v>3.0448717948717948E-2</v>
      </c>
      <c r="E16" s="16">
        <f t="shared" si="1"/>
        <v>7.532051282051283E-2</v>
      </c>
      <c r="F16" s="16">
        <f t="shared" si="1"/>
        <v>6.4743589743589736E-2</v>
      </c>
      <c r="G16" s="16">
        <f t="shared" si="1"/>
        <v>3.9743589743589713E-2</v>
      </c>
      <c r="H16" s="16">
        <f t="shared" si="1"/>
        <v>4.6153846153846156E-2</v>
      </c>
      <c r="I16" s="11">
        <f t="shared" si="1"/>
        <v>4.1666666666666744E-3</v>
      </c>
      <c r="J16" s="16">
        <f>J$9/$B16*60/1440</f>
        <v>0</v>
      </c>
      <c r="K16" s="16">
        <f t="shared" ref="K16:P17" si="2">K$9/$B16*60/1440</f>
        <v>4.7756410256410246E-2</v>
      </c>
      <c r="L16" s="16">
        <f t="shared" si="2"/>
        <v>3.4615384615384617E-2</v>
      </c>
      <c r="M16" s="16">
        <f t="shared" si="2"/>
        <v>6.7628205128205124E-2</v>
      </c>
      <c r="N16" s="16">
        <f t="shared" si="2"/>
        <v>5.673076923076923E-2</v>
      </c>
      <c r="O16" s="16">
        <f t="shared" si="2"/>
        <v>4.3910256410256414E-2</v>
      </c>
      <c r="P16" s="11">
        <f t="shared" si="2"/>
        <v>4.8076923076923073E-2</v>
      </c>
      <c r="Q16" s="45"/>
    </row>
    <row r="17" spans="1:17">
      <c r="A17" s="52" t="s">
        <v>13</v>
      </c>
      <c r="B17" s="10">
        <v>8</v>
      </c>
      <c r="C17" s="6"/>
      <c r="D17" s="16">
        <f t="shared" si="1"/>
        <v>4.9479166666666664E-2</v>
      </c>
      <c r="E17" s="16">
        <f t="shared" si="1"/>
        <v>0.12239583333333333</v>
      </c>
      <c r="F17" s="16">
        <f t="shared" si="1"/>
        <v>0.10520833333333333</v>
      </c>
      <c r="G17" s="16">
        <f t="shared" si="1"/>
        <v>6.4583333333333298E-2</v>
      </c>
      <c r="H17" s="16">
        <f t="shared" si="1"/>
        <v>7.4999999999999997E-2</v>
      </c>
      <c r="I17" s="11">
        <f t="shared" si="1"/>
        <v>6.7708333333333457E-3</v>
      </c>
      <c r="J17" s="16">
        <f>J$9/$B17*60/1440</f>
        <v>0</v>
      </c>
      <c r="K17" s="16">
        <f t="shared" si="2"/>
        <v>7.7604166666666669E-2</v>
      </c>
      <c r="L17" s="16">
        <f t="shared" si="2"/>
        <v>5.6250000000000001E-2</v>
      </c>
      <c r="M17" s="16">
        <f t="shared" si="2"/>
        <v>0.10989583333333333</v>
      </c>
      <c r="N17" s="16">
        <f t="shared" si="2"/>
        <v>9.2187500000000006E-2</v>
      </c>
      <c r="O17" s="16">
        <f t="shared" si="2"/>
        <v>7.1354166666666663E-2</v>
      </c>
      <c r="P17" s="11">
        <f t="shared" si="2"/>
        <v>7.8125E-2</v>
      </c>
      <c r="Q17" s="45"/>
    </row>
    <row r="18" spans="1:17">
      <c r="A18" s="52" t="s">
        <v>14</v>
      </c>
      <c r="B18" s="10">
        <v>5</v>
      </c>
      <c r="C18" s="6"/>
      <c r="D18" s="16">
        <f t="shared" si="1"/>
        <v>7.9166666666666663E-2</v>
      </c>
      <c r="E18" s="16">
        <f t="shared" si="1"/>
        <v>0.19583333333333333</v>
      </c>
      <c r="F18" s="16">
        <f t="shared" si="1"/>
        <v>0.16833333333333333</v>
      </c>
      <c r="G18" s="16">
        <f t="shared" si="1"/>
        <v>0.10333333333333326</v>
      </c>
      <c r="H18" s="16">
        <f t="shared" si="1"/>
        <v>0.11999999999999998</v>
      </c>
      <c r="I18" s="11">
        <f t="shared" si="1"/>
        <v>1.0833333333333355E-2</v>
      </c>
      <c r="J18" s="16" t="s">
        <v>15</v>
      </c>
      <c r="K18" s="16">
        <f t="shared" ref="K18:P18" si="3">K$9/$B18*60/1440</f>
        <v>0.12416666666666668</v>
      </c>
      <c r="L18" s="16">
        <f t="shared" si="3"/>
        <v>9.0000000000000011E-2</v>
      </c>
      <c r="M18" s="16">
        <f t="shared" si="3"/>
        <v>0.17583333333333337</v>
      </c>
      <c r="N18" s="16">
        <f t="shared" si="3"/>
        <v>0.14749999999999999</v>
      </c>
      <c r="O18" s="16">
        <f t="shared" si="3"/>
        <v>0.11416666666666665</v>
      </c>
      <c r="P18" s="11">
        <f t="shared" si="3"/>
        <v>0.125</v>
      </c>
      <c r="Q18" s="45"/>
    </row>
    <row r="19" spans="1:17">
      <c r="A19" s="53"/>
      <c r="B19" s="54"/>
      <c r="C19" s="55"/>
      <c r="D19" s="56"/>
      <c r="E19" s="56"/>
      <c r="F19" s="56"/>
      <c r="G19" s="56"/>
      <c r="H19" s="56"/>
      <c r="I19" s="57"/>
      <c r="J19" s="58"/>
      <c r="K19" s="56"/>
      <c r="L19" s="56"/>
      <c r="M19" s="56"/>
      <c r="N19" s="56"/>
      <c r="O19" s="56"/>
      <c r="P19" s="57"/>
      <c r="Q19" s="59"/>
    </row>
    <row r="20" spans="1:17" s="31" customFormat="1" ht="15">
      <c r="B20" s="32" t="s">
        <v>17</v>
      </c>
      <c r="C20" s="214" t="s">
        <v>3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6"/>
      <c r="Q20" s="46"/>
    </row>
    <row r="21" spans="1:17">
      <c r="A21" s="7"/>
      <c r="B21" s="32" t="s">
        <v>19</v>
      </c>
      <c r="D21" s="16"/>
      <c r="F21" s="41" t="s">
        <v>35</v>
      </c>
      <c r="G21" s="15" t="s">
        <v>2</v>
      </c>
      <c r="H21" s="202" t="s">
        <v>250</v>
      </c>
      <c r="I21" s="10"/>
      <c r="J21" s="16"/>
      <c r="K21" s="16"/>
      <c r="L21" s="16"/>
      <c r="M21" s="16"/>
      <c r="N21" s="16"/>
      <c r="O21" s="16"/>
      <c r="P21" s="11"/>
      <c r="Q21" s="43"/>
    </row>
    <row r="22" spans="1:17">
      <c r="A22" s="33" t="s">
        <v>48</v>
      </c>
      <c r="B22" s="12">
        <v>3.472222222222222E-3</v>
      </c>
      <c r="C22" s="30"/>
      <c r="E22" s="5"/>
      <c r="F22" s="5"/>
      <c r="H22" s="16"/>
      <c r="I22" s="11"/>
      <c r="J22" s="16"/>
      <c r="K22" s="16"/>
      <c r="L22" s="16"/>
      <c r="M22" s="5"/>
      <c r="N22" s="5"/>
      <c r="O22" s="5"/>
      <c r="P22" s="11"/>
      <c r="Q22" s="47"/>
    </row>
    <row r="23" spans="1:17">
      <c r="A23" s="24" t="s">
        <v>23</v>
      </c>
      <c r="B23" s="26"/>
      <c r="C23" s="80">
        <f>C55</f>
        <v>0.23611111111111113</v>
      </c>
      <c r="D23" s="40">
        <f>C23+D$16</f>
        <v>0.26655982905982906</v>
      </c>
      <c r="E23" s="80">
        <f t="shared" ref="E23:H24" si="4">D23+$B$22+E$16</f>
        <v>0.3453525641025641</v>
      </c>
      <c r="F23" s="17">
        <f t="shared" si="4"/>
        <v>0.41356837606837604</v>
      </c>
      <c r="G23" s="17">
        <f>F23+$B$22+G$16</f>
        <v>0.45678418803418797</v>
      </c>
      <c r="H23" s="40">
        <f t="shared" si="4"/>
        <v>0.50641025641025639</v>
      </c>
      <c r="I23" s="12"/>
      <c r="J23" s="80">
        <f>J55</f>
        <v>0.23611111111111113</v>
      </c>
      <c r="K23" s="40">
        <f>J23+J16+K16</f>
        <v>0.28386752136752136</v>
      </c>
      <c r="L23" s="80">
        <f>J23+K16+L16</f>
        <v>0.31848290598290596</v>
      </c>
      <c r="M23" s="17">
        <f>K23+$B$22+M16</f>
        <v>0.35496794871794868</v>
      </c>
      <c r="N23" s="17">
        <f>M23+$B$22+N16</f>
        <v>0.41517094017094014</v>
      </c>
      <c r="O23" s="17">
        <f>N23+$B$22+O16</f>
        <v>0.46255341880341877</v>
      </c>
      <c r="P23" s="12">
        <f>O23+$B$22+P16</f>
        <v>0.51410256410256405</v>
      </c>
      <c r="Q23" s="47"/>
    </row>
    <row r="24" spans="1:17">
      <c r="A24" s="24" t="s">
        <v>18</v>
      </c>
      <c r="B24" s="26"/>
      <c r="C24" s="16">
        <f>C58</f>
        <v>0.3125</v>
      </c>
      <c r="D24" s="17">
        <f>C24+D$16</f>
        <v>0.34294871794871795</v>
      </c>
      <c r="E24" s="17">
        <f t="shared" si="4"/>
        <v>0.42174145299145299</v>
      </c>
      <c r="F24" s="17">
        <f t="shared" si="4"/>
        <v>0.48995726495726494</v>
      </c>
      <c r="G24" s="17">
        <f>F24+$B$22+G$16</f>
        <v>0.53317307692307692</v>
      </c>
      <c r="H24" s="17"/>
      <c r="I24" s="12">
        <f>G24+H16+I$16</f>
        <v>0.58349358974358978</v>
      </c>
      <c r="J24" s="17">
        <v>0.33333333333333331</v>
      </c>
      <c r="K24" s="17">
        <f>J24+K16</f>
        <v>0.38108974358974357</v>
      </c>
      <c r="L24" s="17">
        <f>J24+L16</f>
        <v>0.36794871794871792</v>
      </c>
      <c r="M24" s="17">
        <f>K24+$B$22+M16</f>
        <v>0.45219017094017089</v>
      </c>
      <c r="N24" s="17">
        <f>M24+$B$22+N16</f>
        <v>0.51239316239316235</v>
      </c>
      <c r="O24" s="17">
        <f>N24+$B$22+O16</f>
        <v>0.55977564102564092</v>
      </c>
      <c r="P24" s="12">
        <f>O24+$B$22+P16</f>
        <v>0.61132478632478615</v>
      </c>
      <c r="Q24" s="43"/>
    </row>
    <row r="25" spans="1:17">
      <c r="A25" s="34"/>
      <c r="B25" s="35"/>
      <c r="C25" s="16"/>
      <c r="D25" s="16"/>
      <c r="E25" s="16"/>
      <c r="F25" s="16"/>
      <c r="G25" s="16"/>
      <c r="H25" s="16"/>
      <c r="I25" s="11"/>
      <c r="J25" s="16"/>
      <c r="K25" s="16"/>
      <c r="L25" s="16"/>
      <c r="M25" s="16"/>
      <c r="N25" s="16"/>
      <c r="O25" s="16"/>
      <c r="P25" s="16"/>
      <c r="Q25" s="43"/>
    </row>
    <row r="26" spans="1:17">
      <c r="A26" s="1" t="s">
        <v>21</v>
      </c>
      <c r="B26" s="36">
        <v>1.0416666666666666E-2</v>
      </c>
      <c r="C26" s="18">
        <f>C58</f>
        <v>0.3125</v>
      </c>
      <c r="D26" s="16">
        <f>C26+D17</f>
        <v>0.36197916666666669</v>
      </c>
      <c r="E26" s="16">
        <f>D26+$B$26+E17</f>
        <v>0.49479166666666669</v>
      </c>
      <c r="F26" s="16">
        <f>E26+$B$26+F17</f>
        <v>0.61041666666666672</v>
      </c>
      <c r="G26" s="37">
        <f>F26+$B$26+G17</f>
        <v>0.68541666666666667</v>
      </c>
      <c r="H26" s="37">
        <f>G26+$B$26+H17</f>
        <v>0.77083333333333326</v>
      </c>
      <c r="I26" s="38">
        <f>H26+I17</f>
        <v>0.77760416666666665</v>
      </c>
      <c r="J26" s="16">
        <f>J58</f>
        <v>0.3125</v>
      </c>
      <c r="K26" s="16">
        <f>J26+K17</f>
        <v>0.3901041666666667</v>
      </c>
      <c r="L26" s="16">
        <f>K26+L17</f>
        <v>0.44635416666666672</v>
      </c>
      <c r="M26" s="16">
        <f>K26+$B$26+M17</f>
        <v>0.51041666666666674</v>
      </c>
      <c r="N26" s="149">
        <f>M26+$B$26+N17</f>
        <v>0.61302083333333335</v>
      </c>
      <c r="O26" s="37">
        <f>N26+$B$26+O17</f>
        <v>0.6947916666666667</v>
      </c>
      <c r="P26" s="38">
        <f>O26+$B$26+P17</f>
        <v>0.78333333333333333</v>
      </c>
      <c r="Q26" s="43"/>
    </row>
    <row r="27" spans="1:17">
      <c r="A27" s="9"/>
      <c r="B27" s="29"/>
      <c r="C27" s="16"/>
      <c r="D27" s="5"/>
      <c r="E27" s="5"/>
      <c r="F27" s="5"/>
      <c r="I27" s="10"/>
      <c r="J27" s="5"/>
      <c r="K27" s="5"/>
      <c r="L27" s="5"/>
      <c r="M27" s="5"/>
      <c r="N27" s="5"/>
      <c r="O27" s="5"/>
      <c r="P27" s="10"/>
      <c r="Q27" s="43"/>
    </row>
    <row r="28" spans="1:17">
      <c r="A28" s="34"/>
      <c r="B28" s="35"/>
      <c r="C28" s="16"/>
      <c r="D28" s="5"/>
      <c r="E28" s="5"/>
      <c r="F28" s="5"/>
      <c r="I28" s="10"/>
      <c r="J28" s="5"/>
      <c r="K28" s="5"/>
      <c r="L28" s="5"/>
      <c r="M28" s="5"/>
      <c r="N28" s="5"/>
      <c r="O28" s="5"/>
      <c r="P28" s="10"/>
      <c r="Q28" s="43"/>
    </row>
    <row r="29" spans="1:17">
      <c r="A29" s="1" t="s">
        <v>29</v>
      </c>
      <c r="B29" s="26"/>
      <c r="C29" s="17"/>
      <c r="D29" s="17"/>
      <c r="E29" s="17"/>
      <c r="F29" s="17"/>
      <c r="G29" s="17"/>
      <c r="H29" s="17"/>
      <c r="I29" s="136" t="s">
        <v>199</v>
      </c>
      <c r="J29" s="17"/>
      <c r="K29" s="5"/>
      <c r="L29" s="5"/>
      <c r="M29" s="5"/>
      <c r="N29" s="5"/>
      <c r="O29" s="5"/>
      <c r="P29" s="136" t="s">
        <v>200</v>
      </c>
      <c r="Q29" s="43"/>
    </row>
    <row r="30" spans="1:17">
      <c r="A30" s="24" t="s">
        <v>12</v>
      </c>
      <c r="B30" s="26"/>
      <c r="C30" s="17"/>
      <c r="D30" s="17">
        <f>C59+D16</f>
        <v>0.34989316239316243</v>
      </c>
      <c r="E30" s="17">
        <f>D59+E16</f>
        <v>0.42948717948717952</v>
      </c>
      <c r="F30" s="17">
        <f>E59+F16</f>
        <v>0.41891025641025642</v>
      </c>
      <c r="G30" s="40">
        <f>F59+G16</f>
        <v>0.3939102564102564</v>
      </c>
      <c r="H30" s="17"/>
      <c r="I30" s="136">
        <f>F59+G16+B22+H16+I16</f>
        <v>0.44770299145299142</v>
      </c>
      <c r="J30" s="17"/>
      <c r="K30" s="16">
        <f>J59+K16</f>
        <v>0.36720085470085473</v>
      </c>
      <c r="L30" s="16">
        <f>K59+L16</f>
        <v>0.38878205128205129</v>
      </c>
      <c r="M30" s="16">
        <f>K59+M16</f>
        <v>0.4217948717948718</v>
      </c>
      <c r="N30" s="17">
        <f>M59+N16</f>
        <v>0.41089743589743594</v>
      </c>
      <c r="O30" s="40">
        <f>N59+O16</f>
        <v>0.39807692307692311</v>
      </c>
      <c r="P30" s="138">
        <f>N59+O16+B22+P16</f>
        <v>0.44962606837606839</v>
      </c>
      <c r="Q30" s="43"/>
    </row>
    <row r="31" spans="1:17">
      <c r="A31" s="39" t="s">
        <v>13</v>
      </c>
      <c r="B31" s="28"/>
      <c r="C31" s="16"/>
      <c r="D31" s="16">
        <f>C59+D17</f>
        <v>0.36892361111111116</v>
      </c>
      <c r="E31" s="16">
        <f>D59+E17</f>
        <v>0.4765625</v>
      </c>
      <c r="F31" s="16">
        <f>E59+F17</f>
        <v>0.45937500000000003</v>
      </c>
      <c r="G31" s="16">
        <f>F59+G17</f>
        <v>0.41874999999999996</v>
      </c>
      <c r="H31" s="16"/>
      <c r="I31" s="11">
        <f>G59+H17+I17</f>
        <v>0.51927083333333335</v>
      </c>
      <c r="J31" s="17"/>
      <c r="K31" s="16">
        <f>J59+K17</f>
        <v>0.39704861111111112</v>
      </c>
      <c r="L31" s="16">
        <f>K59+L17</f>
        <v>0.41041666666666671</v>
      </c>
      <c r="M31" s="16">
        <f>K59+M17</f>
        <v>0.46406250000000004</v>
      </c>
      <c r="N31" s="16">
        <f>M59+N17</f>
        <v>0.44635416666666672</v>
      </c>
      <c r="O31" s="16">
        <f>N59+O17</f>
        <v>0.42552083333333335</v>
      </c>
      <c r="P31" s="16">
        <f>O59+P17</f>
        <v>0.515625</v>
      </c>
      <c r="Q31" s="43"/>
    </row>
    <row r="32" spans="1:17">
      <c r="A32" s="3" t="s">
        <v>14</v>
      </c>
      <c r="B32" s="48"/>
      <c r="C32" s="3"/>
      <c r="D32" s="16">
        <f>C59+D18</f>
        <v>0.39861111111111114</v>
      </c>
      <c r="E32" s="16">
        <f>D59+E18</f>
        <v>0.55000000000000004</v>
      </c>
      <c r="F32" s="16">
        <f>E59+F18</f>
        <v>0.52249999999999996</v>
      </c>
      <c r="G32" s="16">
        <f>F59+G18</f>
        <v>0.45749999999999996</v>
      </c>
      <c r="I32" s="11">
        <f>G59+H18+I18</f>
        <v>0.56833333333333336</v>
      </c>
      <c r="J32" s="16"/>
      <c r="K32" s="16">
        <f>J59+K18</f>
        <v>0.44361111111111118</v>
      </c>
      <c r="L32" s="16">
        <f>K59+L18</f>
        <v>0.44416666666666671</v>
      </c>
      <c r="M32" s="16">
        <f>K59+M18</f>
        <v>0.53</v>
      </c>
      <c r="N32" s="16">
        <f>M59+N18</f>
        <v>0.50166666666666671</v>
      </c>
      <c r="O32" s="16">
        <f>N59+O18</f>
        <v>0.46833333333333332</v>
      </c>
      <c r="P32" s="16">
        <f>O59+P18</f>
        <v>0.5625</v>
      </c>
      <c r="Q32" s="43"/>
    </row>
    <row r="33" spans="1:17">
      <c r="A33" s="39"/>
      <c r="B33" s="28"/>
      <c r="C33" s="16"/>
      <c r="D33" s="16"/>
      <c r="E33" s="16"/>
      <c r="F33" s="16"/>
      <c r="G33" s="16"/>
      <c r="H33" s="16"/>
      <c r="I33" s="11"/>
      <c r="J33" s="16"/>
      <c r="K33" s="5"/>
      <c r="L33" s="5"/>
      <c r="M33" s="5"/>
      <c r="N33" s="5"/>
      <c r="O33" s="5"/>
      <c r="P33" s="10"/>
      <c r="Q33" s="43"/>
    </row>
    <row r="34" spans="1:17">
      <c r="A34" s="1" t="s">
        <v>30</v>
      </c>
      <c r="B34" s="26"/>
      <c r="C34" s="16"/>
      <c r="D34" s="16"/>
      <c r="E34" s="16"/>
      <c r="F34" s="16"/>
      <c r="G34" s="16"/>
      <c r="H34" s="16"/>
      <c r="I34" s="11"/>
      <c r="J34" s="16"/>
      <c r="K34" s="5"/>
      <c r="L34" s="5"/>
      <c r="M34" s="5"/>
      <c r="N34" s="5"/>
      <c r="O34" s="5"/>
      <c r="P34" s="10"/>
      <c r="Q34" s="43"/>
    </row>
    <row r="35" spans="1:17">
      <c r="A35" s="24" t="s">
        <v>12</v>
      </c>
      <c r="B35" s="28"/>
      <c r="C35" s="16"/>
      <c r="D35" s="8">
        <f>C64+D16</f>
        <v>0.37419871794871795</v>
      </c>
      <c r="E35" s="16">
        <f>D64+E16</f>
        <v>0.53365384615384615</v>
      </c>
      <c r="F35" s="16">
        <f>E64+F16</f>
        <v>0.56474358974358974</v>
      </c>
      <c r="G35" s="16">
        <f>F64+G16</f>
        <v>0.62307692307692308</v>
      </c>
      <c r="H35" s="16"/>
      <c r="I35" s="11">
        <f>G64+H16+I16</f>
        <v>0.63365384615384612</v>
      </c>
      <c r="J35" s="16"/>
      <c r="K35" s="8">
        <f>J64+K16</f>
        <v>0.39150641025641025</v>
      </c>
      <c r="L35" s="8">
        <f>K64+L16</f>
        <v>0.5346153846153846</v>
      </c>
      <c r="M35" s="8">
        <f>K64+M16</f>
        <v>0.56762820512820511</v>
      </c>
      <c r="N35" s="8">
        <f>M64+N16</f>
        <v>0.59839743589743588</v>
      </c>
      <c r="O35" s="8">
        <f>N64+O16</f>
        <v>0.62724358974358974</v>
      </c>
      <c r="P35" s="8">
        <f>O64+P16</f>
        <v>0.63141025641025639</v>
      </c>
      <c r="Q35" s="43"/>
    </row>
    <row r="36" spans="1:17">
      <c r="A36" s="39" t="s">
        <v>13</v>
      </c>
      <c r="B36" s="28"/>
      <c r="C36" s="16"/>
      <c r="D36" s="16">
        <f>C64+D17</f>
        <v>0.39322916666666669</v>
      </c>
      <c r="E36" s="16">
        <f>D64+E17</f>
        <v>0.58072916666666663</v>
      </c>
      <c r="F36" s="16">
        <f>E64+F17</f>
        <v>0.60520833333333335</v>
      </c>
      <c r="G36" s="16">
        <f>F64+G17</f>
        <v>0.6479166666666667</v>
      </c>
      <c r="H36" s="16"/>
      <c r="I36" s="11">
        <f>G65+H17+I17</f>
        <v>0.72760416666666672</v>
      </c>
      <c r="J36" s="16"/>
      <c r="K36" s="16">
        <f>J64+K17</f>
        <v>0.4213541666666667</v>
      </c>
      <c r="L36" s="16">
        <f>K64+L17</f>
        <v>0.55625000000000002</v>
      </c>
      <c r="M36" s="16">
        <f>K64+M17</f>
        <v>0.6098958333333333</v>
      </c>
      <c r="N36" s="16">
        <f>M64+N17</f>
        <v>0.63385416666666661</v>
      </c>
      <c r="O36" s="16">
        <f>N64+O17</f>
        <v>0.65468750000000009</v>
      </c>
      <c r="P36" s="16">
        <f>O65+P17</f>
        <v>0.72395833333333337</v>
      </c>
      <c r="Q36" s="43"/>
    </row>
    <row r="37" spans="1:17">
      <c r="A37" s="3" t="s">
        <v>14</v>
      </c>
      <c r="B37" s="28"/>
      <c r="C37" s="16"/>
      <c r="D37" s="17">
        <f>C64+D18</f>
        <v>0.42291666666666666</v>
      </c>
      <c r="E37" s="70">
        <f>D64+E18</f>
        <v>0.65416666666666667</v>
      </c>
      <c r="F37" s="70">
        <f>E64+F18</f>
        <v>0.66833333333333333</v>
      </c>
      <c r="G37" s="70">
        <f>F64+G18</f>
        <v>0.68666666666666665</v>
      </c>
      <c r="H37" s="17"/>
      <c r="I37" s="137">
        <f>G64+H18+I18</f>
        <v>0.71416666666666673</v>
      </c>
      <c r="J37" s="16"/>
      <c r="K37" s="16">
        <f>J64+K18</f>
        <v>0.46791666666666665</v>
      </c>
      <c r="L37" s="70">
        <f>K64+L18</f>
        <v>0.59</v>
      </c>
      <c r="M37" s="70">
        <f>K64+M18</f>
        <v>0.6758333333333334</v>
      </c>
      <c r="N37" s="70">
        <f>M64+N18</f>
        <v>0.68916666666666659</v>
      </c>
      <c r="O37" s="70">
        <f>N64+O18</f>
        <v>0.69750000000000001</v>
      </c>
      <c r="P37" s="139">
        <f>O64+P18</f>
        <v>0.70833333333333337</v>
      </c>
      <c r="Q37" s="43"/>
    </row>
    <row r="38" spans="1:17">
      <c r="A38" s="49"/>
      <c r="B38" s="50"/>
      <c r="C38" s="60"/>
      <c r="D38" s="60"/>
      <c r="E38" s="60"/>
      <c r="F38" s="60"/>
      <c r="G38" s="60"/>
      <c r="H38" s="60"/>
      <c r="I38" s="54"/>
      <c r="J38" s="60"/>
      <c r="K38" s="60"/>
      <c r="L38" s="60"/>
      <c r="M38" s="60"/>
      <c r="N38" s="60"/>
      <c r="O38" s="60"/>
      <c r="P38" s="54"/>
      <c r="Q38" s="51"/>
    </row>
    <row r="39" spans="1:17" ht="15">
      <c r="A39" s="79"/>
      <c r="B39" s="79"/>
      <c r="C39" s="214" t="s">
        <v>217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6"/>
      <c r="Q39" s="5"/>
    </row>
    <row r="40" spans="1:17">
      <c r="A40" s="52" t="s">
        <v>49</v>
      </c>
      <c r="B40" s="27" t="s">
        <v>20</v>
      </c>
      <c r="D40" s="16">
        <v>0.26180555555555557</v>
      </c>
      <c r="E40" s="16">
        <v>0.33680555555555558</v>
      </c>
      <c r="F40" s="16">
        <v>0.40763888888888888</v>
      </c>
      <c r="G40" s="16">
        <v>0.4513888888888889</v>
      </c>
      <c r="H40" s="16">
        <v>0.50763888888888886</v>
      </c>
      <c r="I40" s="11"/>
      <c r="J40" s="5" t="s">
        <v>15</v>
      </c>
      <c r="K40" s="16">
        <v>0.28611111111111115</v>
      </c>
      <c r="L40" s="16"/>
      <c r="M40" s="16">
        <v>0.36458333333333331</v>
      </c>
      <c r="N40" s="8">
        <v>0.44166666666666665</v>
      </c>
      <c r="O40" s="16">
        <v>0.49027777777777781</v>
      </c>
      <c r="P40" s="11">
        <v>0.54513888888888895</v>
      </c>
      <c r="Q40" s="5"/>
    </row>
    <row r="41" spans="1:17">
      <c r="A41" s="52"/>
      <c r="B41" s="27" t="s">
        <v>18</v>
      </c>
      <c r="D41" s="16">
        <v>0.36319444444444443</v>
      </c>
      <c r="E41" s="16">
        <v>0.46180555555555558</v>
      </c>
      <c r="F41" s="16">
        <v>0.43611111111111112</v>
      </c>
      <c r="G41" s="16">
        <v>0.4145833333333333</v>
      </c>
      <c r="H41" s="16"/>
      <c r="I41" s="11">
        <v>0.51527777777777783</v>
      </c>
      <c r="J41" s="5"/>
      <c r="K41" s="16">
        <v>0.375</v>
      </c>
      <c r="L41" s="16"/>
      <c r="M41" s="16">
        <v>0.44305555555555554</v>
      </c>
      <c r="N41" s="16">
        <v>0.43888888888888888</v>
      </c>
      <c r="O41" s="16">
        <v>0.42430555555555555</v>
      </c>
      <c r="P41" s="11">
        <v>0.51250000000000007</v>
      </c>
      <c r="Q41" s="5"/>
    </row>
    <row r="42" spans="1:17">
      <c r="A42" s="52" t="s">
        <v>50</v>
      </c>
      <c r="B42" s="26"/>
      <c r="C42" s="2"/>
      <c r="D42" s="202">
        <v>0.48819444444444443</v>
      </c>
      <c r="E42" s="202">
        <v>0.69861111111111107</v>
      </c>
      <c r="F42" s="202">
        <v>0.68541666666666667</v>
      </c>
      <c r="G42" s="16">
        <v>0.64722222222222225</v>
      </c>
      <c r="H42" s="16">
        <v>0.75277777777777777</v>
      </c>
      <c r="I42" s="203">
        <v>0.78541666666666676</v>
      </c>
      <c r="J42" s="2" t="s">
        <v>15</v>
      </c>
      <c r="K42" s="16">
        <v>0.49305555555555558</v>
      </c>
      <c r="L42" s="16"/>
      <c r="M42" s="16">
        <v>0.62013888888888891</v>
      </c>
      <c r="N42" s="202">
        <v>0.70763888888888893</v>
      </c>
      <c r="O42" s="16">
        <v>0.68055555555555547</v>
      </c>
      <c r="P42" s="11">
        <v>0.69097222222222221</v>
      </c>
      <c r="Q42" s="5"/>
    </row>
    <row r="43" spans="1:17">
      <c r="A43" s="52" t="s">
        <v>51</v>
      </c>
      <c r="B43" s="26"/>
      <c r="C43" s="16">
        <v>0.21666666666666667</v>
      </c>
      <c r="D43" s="16">
        <v>0.2638888888888889</v>
      </c>
      <c r="E43" s="16">
        <v>0.34166666666666662</v>
      </c>
      <c r="F43" s="16">
        <v>0.35416666666666669</v>
      </c>
      <c r="G43" s="16">
        <v>0.42291666666666666</v>
      </c>
      <c r="H43" s="16"/>
      <c r="I43" s="11"/>
      <c r="J43" s="16">
        <v>0.22569444444444445</v>
      </c>
      <c r="K43" s="16">
        <v>0.29097222222222224</v>
      </c>
      <c r="L43" s="16"/>
      <c r="M43" s="16">
        <v>0.35625000000000001</v>
      </c>
      <c r="N43" s="16">
        <v>0.35416666666666669</v>
      </c>
      <c r="O43" s="16">
        <v>0.4381944444444445</v>
      </c>
      <c r="P43" s="11"/>
      <c r="Q43" s="5"/>
    </row>
    <row r="44" spans="1:17">
      <c r="A44" s="52" t="s">
        <v>52</v>
      </c>
      <c r="B44" s="26"/>
      <c r="C44" s="16">
        <v>0.35625000000000001</v>
      </c>
      <c r="D44" s="16">
        <v>0.45347222222222222</v>
      </c>
      <c r="E44" s="16">
        <v>0.50208333333333333</v>
      </c>
      <c r="F44" s="16">
        <v>0.58333333333333337</v>
      </c>
      <c r="G44" s="16">
        <v>0.63888888888888895</v>
      </c>
      <c r="H44" s="16"/>
      <c r="I44" s="11"/>
      <c r="J44" s="16">
        <v>0.24444444444444446</v>
      </c>
      <c r="K44" s="8">
        <v>0.47986111111111113</v>
      </c>
      <c r="L44" s="16"/>
      <c r="M44" s="16">
        <v>0.54027777777777775</v>
      </c>
      <c r="N44" s="16">
        <v>0.58402777777777781</v>
      </c>
      <c r="O44" s="16">
        <v>0.6381944444444444</v>
      </c>
      <c r="P44" s="11"/>
      <c r="Q44" s="5"/>
    </row>
    <row r="45" spans="1:17">
      <c r="A45" s="52" t="s">
        <v>218</v>
      </c>
      <c r="B45" s="27" t="s">
        <v>219</v>
      </c>
      <c r="C45" s="16"/>
      <c r="D45" s="187">
        <v>725</v>
      </c>
      <c r="E45" s="187">
        <v>779</v>
      </c>
      <c r="F45" s="187">
        <v>918</v>
      </c>
      <c r="G45" s="187">
        <v>967</v>
      </c>
      <c r="H45" s="187">
        <v>209</v>
      </c>
      <c r="I45" s="189">
        <v>827</v>
      </c>
      <c r="J45" s="187"/>
      <c r="K45" s="187">
        <v>524</v>
      </c>
      <c r="L45" s="187"/>
      <c r="M45" s="187">
        <v>541</v>
      </c>
      <c r="N45" s="187">
        <v>648</v>
      </c>
      <c r="O45" s="187">
        <v>897</v>
      </c>
      <c r="P45" s="189">
        <v>704</v>
      </c>
      <c r="Q45" s="5"/>
    </row>
    <row r="46" spans="1:17">
      <c r="A46" s="3"/>
      <c r="B46" s="27" t="s">
        <v>220</v>
      </c>
      <c r="C46" s="5">
        <v>719</v>
      </c>
      <c r="D46" s="188">
        <v>776</v>
      </c>
      <c r="E46" s="188">
        <v>921</v>
      </c>
      <c r="F46" s="188">
        <v>978</v>
      </c>
      <c r="G46" s="188">
        <v>1049</v>
      </c>
      <c r="H46" s="188"/>
      <c r="I46" s="190"/>
      <c r="J46" s="191" t="s">
        <v>221</v>
      </c>
      <c r="K46" s="188">
        <v>535</v>
      </c>
      <c r="L46" s="188"/>
      <c r="M46" s="188">
        <v>669</v>
      </c>
      <c r="N46" s="188">
        <v>905</v>
      </c>
      <c r="O46" s="188">
        <v>936</v>
      </c>
      <c r="P46" s="190"/>
      <c r="Q46" s="187"/>
    </row>
    <row r="47" spans="1:17" ht="15">
      <c r="C47" s="214" t="s">
        <v>36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6"/>
    </row>
    <row r="48" spans="1:17" ht="15">
      <c r="A48" s="24"/>
      <c r="B48" s="27"/>
      <c r="C48" s="72"/>
      <c r="D48" s="192"/>
      <c r="E48" s="192"/>
      <c r="F48" s="67"/>
      <c r="G48" s="192"/>
      <c r="H48" s="67"/>
      <c r="I48" s="193"/>
      <c r="J48" s="72"/>
      <c r="K48" s="72"/>
      <c r="L48" s="72"/>
      <c r="M48" s="72"/>
      <c r="N48" s="72"/>
      <c r="O48" s="72"/>
      <c r="P48" s="73"/>
    </row>
    <row r="49" spans="1:17" s="75" customFormat="1">
      <c r="A49" s="71" t="s">
        <v>45</v>
      </c>
      <c r="B49" s="26"/>
      <c r="C49" s="76">
        <v>0.16666666666666666</v>
      </c>
      <c r="D49" s="76">
        <v>0.22916666666666666</v>
      </c>
      <c r="E49" s="76">
        <v>0.29166666666666669</v>
      </c>
      <c r="F49" s="76">
        <v>0.29166666666666669</v>
      </c>
      <c r="G49" s="76">
        <v>0.35416666666666669</v>
      </c>
      <c r="H49" s="76">
        <v>0.42708333333333331</v>
      </c>
      <c r="I49" s="77">
        <v>0.39583333333333331</v>
      </c>
      <c r="J49" s="76">
        <v>0.17708333333333334</v>
      </c>
      <c r="K49" s="76">
        <v>0.22916666666666666</v>
      </c>
      <c r="L49" s="76">
        <v>0.27083333333333331</v>
      </c>
      <c r="M49" s="76">
        <v>0.29166666666666669</v>
      </c>
      <c r="N49" s="76">
        <v>0.29166666666666669</v>
      </c>
      <c r="O49" s="76">
        <v>0.35416666666666669</v>
      </c>
      <c r="P49" s="77">
        <v>0.4375</v>
      </c>
      <c r="Q49" s="74"/>
    </row>
    <row r="50" spans="1:17" s="75" customFormat="1">
      <c r="A50" s="1" t="s">
        <v>44</v>
      </c>
      <c r="B50" s="26"/>
      <c r="C50" s="76">
        <v>0.20833333333333334</v>
      </c>
      <c r="D50" s="76">
        <v>0.27083333333333331</v>
      </c>
      <c r="E50" s="76">
        <v>0.33333333333333331</v>
      </c>
      <c r="F50" s="76">
        <v>0.33333333333333331</v>
      </c>
      <c r="G50" s="76">
        <v>0.39583333333333331</v>
      </c>
      <c r="H50" s="76">
        <v>0.46875</v>
      </c>
      <c r="I50" s="77">
        <v>0.4375</v>
      </c>
      <c r="J50" s="76">
        <v>0.21875</v>
      </c>
      <c r="K50" s="76">
        <v>0.27083333333333331</v>
      </c>
      <c r="L50" s="76">
        <v>0.3125</v>
      </c>
      <c r="M50" s="76">
        <v>0.33333333333333331</v>
      </c>
      <c r="N50" s="76">
        <v>0.33333333333333331</v>
      </c>
      <c r="O50" s="76">
        <v>0.39583333333333331</v>
      </c>
      <c r="P50" s="77">
        <v>0.47916666666666669</v>
      </c>
      <c r="Q50" s="74"/>
    </row>
    <row r="51" spans="1:17">
      <c r="A51" s="3"/>
      <c r="B51" s="26"/>
      <c r="I51" s="10"/>
      <c r="P51" s="10"/>
    </row>
    <row r="52" spans="1:17">
      <c r="A52" s="71" t="s">
        <v>47</v>
      </c>
      <c r="B52" s="26"/>
      <c r="C52" s="16">
        <v>0.21527777777777779</v>
      </c>
      <c r="D52" s="8">
        <v>0.33333333333333331</v>
      </c>
      <c r="E52" s="8">
        <v>0.33333333333333331</v>
      </c>
      <c r="F52" s="8">
        <v>0.33333333333333331</v>
      </c>
      <c r="G52" s="8">
        <v>0.41666666666666669</v>
      </c>
      <c r="H52" s="2" t="s">
        <v>15</v>
      </c>
      <c r="I52" s="10" t="s">
        <v>15</v>
      </c>
      <c r="J52" s="16">
        <v>0.22916666666666666</v>
      </c>
      <c r="K52" s="8">
        <v>0.33333333333333331</v>
      </c>
      <c r="L52" s="8" t="s">
        <v>15</v>
      </c>
      <c r="M52" s="8">
        <v>0.33333333333333331</v>
      </c>
      <c r="N52" s="8">
        <v>0.33333333333333331</v>
      </c>
      <c r="O52" s="8">
        <v>0.41666666666666669</v>
      </c>
      <c r="P52" s="10" t="s">
        <v>15</v>
      </c>
    </row>
    <row r="53" spans="1:17">
      <c r="A53" s="3"/>
      <c r="B53" s="26"/>
      <c r="C53" s="16">
        <v>0.3125</v>
      </c>
      <c r="I53" s="10"/>
      <c r="J53" s="16">
        <v>0.3125</v>
      </c>
      <c r="P53" s="10"/>
    </row>
    <row r="54" spans="1:17">
      <c r="A54" s="1" t="s">
        <v>22</v>
      </c>
      <c r="B54" s="26"/>
      <c r="I54" s="10"/>
      <c r="P54" s="10"/>
    </row>
    <row r="55" spans="1:17">
      <c r="A55" s="24" t="s">
        <v>23</v>
      </c>
      <c r="B55" s="26"/>
      <c r="C55" s="16">
        <v>0.23611111111111113</v>
      </c>
      <c r="I55" s="10"/>
      <c r="J55" s="8">
        <f>C55</f>
        <v>0.23611111111111113</v>
      </c>
      <c r="P55" s="10"/>
    </row>
    <row r="56" spans="1:17">
      <c r="A56" s="24" t="s">
        <v>24</v>
      </c>
      <c r="B56" s="26"/>
      <c r="C56" s="16">
        <v>0.24305555555555555</v>
      </c>
      <c r="I56" s="10"/>
      <c r="J56" s="8">
        <f t="shared" ref="J56:J59" si="5">C56</f>
        <v>0.24305555555555555</v>
      </c>
      <c r="P56" s="10"/>
    </row>
    <row r="57" spans="1:17">
      <c r="A57" s="24" t="s">
        <v>25</v>
      </c>
      <c r="B57" s="26"/>
      <c r="C57" s="16">
        <v>0.25</v>
      </c>
      <c r="I57" s="10"/>
      <c r="J57" s="8">
        <f t="shared" si="5"/>
        <v>0.25</v>
      </c>
      <c r="P57" s="10"/>
    </row>
    <row r="58" spans="1:17">
      <c r="A58" s="24" t="s">
        <v>26</v>
      </c>
      <c r="B58" s="28" t="s">
        <v>251</v>
      </c>
      <c r="C58" s="16">
        <v>0.3125</v>
      </c>
      <c r="I58" s="10"/>
      <c r="J58" s="8">
        <f t="shared" si="5"/>
        <v>0.3125</v>
      </c>
      <c r="P58" s="10"/>
    </row>
    <row r="59" spans="1:17">
      <c r="A59" s="24" t="s">
        <v>27</v>
      </c>
      <c r="B59" s="28" t="s">
        <v>251</v>
      </c>
      <c r="C59" s="16">
        <v>0.31944444444444448</v>
      </c>
      <c r="D59" s="8">
        <v>0.35416666666666669</v>
      </c>
      <c r="E59" s="194">
        <v>0.35416666666666669</v>
      </c>
      <c r="F59" s="78">
        <v>0.35416666666666669</v>
      </c>
      <c r="G59" s="16">
        <v>0.4375</v>
      </c>
      <c r="H59" s="5" t="s">
        <v>15</v>
      </c>
      <c r="I59" s="10" t="s">
        <v>15</v>
      </c>
      <c r="J59" s="8">
        <f t="shared" si="5"/>
        <v>0.31944444444444448</v>
      </c>
      <c r="K59" s="8">
        <v>0.35416666666666669</v>
      </c>
      <c r="L59" s="8" t="s">
        <v>15</v>
      </c>
      <c r="M59" s="78">
        <v>0.35416666666666669</v>
      </c>
      <c r="N59" s="78">
        <v>0.35416666666666669</v>
      </c>
      <c r="O59" s="16">
        <v>0.4375</v>
      </c>
      <c r="P59" s="10" t="s">
        <v>15</v>
      </c>
    </row>
    <row r="60" spans="1:17">
      <c r="A60" s="24" t="s">
        <v>53</v>
      </c>
      <c r="B60" s="26"/>
      <c r="E60" s="8">
        <v>0.46527777777777773</v>
      </c>
      <c r="I60" s="10"/>
      <c r="J60" s="3"/>
      <c r="K60" s="3"/>
      <c r="L60" s="3"/>
      <c r="M60" s="8">
        <v>0.4513888888888889</v>
      </c>
      <c r="N60" s="3"/>
      <c r="P60" s="10"/>
    </row>
    <row r="61" spans="1:17">
      <c r="A61" s="24"/>
      <c r="B61" s="26"/>
      <c r="I61" s="10"/>
      <c r="J61" s="3"/>
      <c r="P61" s="10"/>
    </row>
    <row r="62" spans="1:17">
      <c r="A62" s="1" t="s">
        <v>28</v>
      </c>
      <c r="B62" s="26"/>
      <c r="I62" s="10"/>
      <c r="J62" s="3"/>
      <c r="P62" s="10"/>
    </row>
    <row r="63" spans="1:17">
      <c r="A63" s="24" t="s">
        <v>20</v>
      </c>
      <c r="B63" s="26"/>
      <c r="C63" s="16">
        <v>0.27083333333333331</v>
      </c>
      <c r="D63" s="192"/>
      <c r="E63" s="192"/>
      <c r="H63" s="5" t="s">
        <v>15</v>
      </c>
      <c r="I63" s="10" t="s">
        <v>15</v>
      </c>
      <c r="J63" s="8">
        <f>C63</f>
        <v>0.27083333333333331</v>
      </c>
      <c r="P63" s="10"/>
    </row>
    <row r="64" spans="1:17">
      <c r="A64" s="24" t="s">
        <v>27</v>
      </c>
      <c r="B64" s="28" t="s">
        <v>251</v>
      </c>
      <c r="C64" s="70">
        <v>0.34375</v>
      </c>
      <c r="D64" s="201">
        <v>0.45833333333333331</v>
      </c>
      <c r="E64" s="194">
        <v>0.5</v>
      </c>
      <c r="F64" s="194">
        <v>0.58333333333333337</v>
      </c>
      <c r="G64" s="17">
        <v>0.58333333333333337</v>
      </c>
      <c r="H64" s="30" t="s">
        <v>15</v>
      </c>
      <c r="I64" s="195" t="s">
        <v>15</v>
      </c>
      <c r="J64" s="70">
        <f>C64</f>
        <v>0.34375</v>
      </c>
      <c r="K64" s="201">
        <v>0.5</v>
      </c>
      <c r="L64" s="8" t="s">
        <v>15</v>
      </c>
      <c r="M64" s="8">
        <v>0.54166666666666663</v>
      </c>
      <c r="N64" s="8">
        <v>0.58333333333333337</v>
      </c>
      <c r="O64" s="16">
        <v>0.58333333333333337</v>
      </c>
      <c r="P64" s="10" t="s">
        <v>15</v>
      </c>
    </row>
    <row r="65" spans="1:16">
      <c r="A65" s="24" t="s">
        <v>242</v>
      </c>
      <c r="B65" s="26"/>
      <c r="D65" s="196"/>
      <c r="E65" s="196"/>
      <c r="F65" s="196"/>
      <c r="G65" s="17">
        <v>0.64583333333333337</v>
      </c>
      <c r="H65" s="30" t="s">
        <v>15</v>
      </c>
      <c r="I65" s="195" t="s">
        <v>15</v>
      </c>
      <c r="O65" s="17">
        <v>0.64583333333333337</v>
      </c>
      <c r="P65" s="10"/>
    </row>
    <row r="66" spans="1:16">
      <c r="A66" s="24"/>
      <c r="B66" s="26"/>
      <c r="D66" s="196"/>
      <c r="E66" s="196"/>
      <c r="F66" s="196"/>
      <c r="G66" s="204" t="s">
        <v>251</v>
      </c>
      <c r="H66" s="30"/>
      <c r="I66" s="195"/>
      <c r="O66" s="204" t="s">
        <v>251</v>
      </c>
      <c r="P66" s="10"/>
    </row>
    <row r="67" spans="1:16">
      <c r="B67" s="26"/>
      <c r="D67" s="196"/>
      <c r="E67" s="192"/>
      <c r="F67" s="192"/>
      <c r="G67" s="192"/>
      <c r="H67" s="30"/>
      <c r="I67" s="193"/>
      <c r="P67" s="10"/>
    </row>
    <row r="68" spans="1:16">
      <c r="A68" s="1" t="s">
        <v>46</v>
      </c>
      <c r="B68" s="26"/>
      <c r="C68" s="16">
        <v>0.375</v>
      </c>
      <c r="D68" s="194">
        <v>0.5625</v>
      </c>
      <c r="E68" s="194">
        <v>0.70833333333333337</v>
      </c>
      <c r="F68" s="194">
        <v>0.70833333333333337</v>
      </c>
      <c r="G68" s="17">
        <v>0.77083333333333337</v>
      </c>
      <c r="H68" s="30"/>
      <c r="I68" s="12">
        <v>0.77083333333333337</v>
      </c>
      <c r="J68" s="8">
        <v>0.5</v>
      </c>
      <c r="K68" s="8">
        <v>0.5625</v>
      </c>
      <c r="L68" s="8">
        <v>0.625</v>
      </c>
      <c r="M68" s="8">
        <v>0.72916666666666663</v>
      </c>
      <c r="N68" s="8">
        <v>0.75</v>
      </c>
      <c r="O68" s="8">
        <v>0.72916666666666663</v>
      </c>
      <c r="P68" s="11">
        <v>0.79166666666666663</v>
      </c>
    </row>
    <row r="69" spans="1:16">
      <c r="B69" s="26"/>
      <c r="I69" s="10"/>
      <c r="P69" s="10"/>
    </row>
  </sheetData>
  <sheetProtection selectLockedCells="1" selectUnlockedCells="1"/>
  <mergeCells count="7">
    <mergeCell ref="C47:P47"/>
    <mergeCell ref="C39:P39"/>
    <mergeCell ref="C1:I1"/>
    <mergeCell ref="J1:P1"/>
    <mergeCell ref="C2:I2"/>
    <mergeCell ref="J2:P2"/>
    <mergeCell ref="C20:P20"/>
  </mergeCells>
  <phoneticPr fontId="8" type="noConversion"/>
  <printOptions horizontalCentered="1" gridLines="1"/>
  <pageMargins left="0.39" right="0.25" top="0.75" bottom="0.5" header="0.5" footer="0.3"/>
  <pageSetup scale="61" firstPageNumber="0" orientation="landscape" horizontalDpi="300" verticalDpi="300"/>
  <headerFooter>
    <oddFooter>&amp;L&amp;9&amp;K000000Frederic Menard, Chris Teron&amp;C&amp;K000000  &amp;F&amp;R&amp;K000000&amp;D</oddFoot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&amp; Last Times</vt:lpstr>
      <vt:lpstr>CP Times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pelletier</dc:creator>
  <cp:lastModifiedBy>Chris Teron</cp:lastModifiedBy>
  <cp:revision>0</cp:revision>
  <cp:lastPrinted>2018-11-01T00:07:28Z</cp:lastPrinted>
  <dcterms:created xsi:type="dcterms:W3CDTF">2000-12-26T02:37:32Z</dcterms:created>
  <dcterms:modified xsi:type="dcterms:W3CDTF">2019-01-16T19:55:48Z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1030242336</vt:i4>
  </property>
  <property fmtid="{D5CDD505-2E9C-101B-9397-08002B2CF9AE}" pid="3" name="_AuthorEmail">
    <vt:lpwstr>GPelletier@SCICS.GC.CA</vt:lpwstr>
  </property>
  <property fmtid="{D5CDD505-2E9C-101B-9397-08002B2CF9AE}" pid="4" name="_AuthorEmailDisplayName">
    <vt:lpwstr>Gaetan Pelletier</vt:lpwstr>
  </property>
  <property fmtid="{D5CDD505-2E9C-101B-9397-08002B2CF9AE}" pid="5" name="_EmailSubject">
    <vt:lpwstr>Skiers Time Information</vt:lpwstr>
  </property>
</Properties>
</file>