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christeron/Documents/Data-CSM/2026 - 60th/Marathon/"/>
    </mc:Choice>
  </mc:AlternateContent>
  <xr:revisionPtr revIDLastSave="0" documentId="13_ncr:1_{C5D99C80-2F0A-3445-846D-DF2B8AF658A6}" xr6:coauthVersionLast="47" xr6:coauthVersionMax="47" xr10:uidLastSave="{00000000-0000-0000-0000-000000000000}"/>
  <bookViews>
    <workbookView xWindow="0" yWindow="760" windowWidth="31780" windowHeight="20060" activeTab="1" xr2:uid="{00000000-000D-0000-FFFF-FFFF00000000}"/>
  </bookViews>
  <sheets>
    <sheet name="First &amp; Last Times" sheetId="5" r:id="rId1"/>
    <sheet name="CP Times" sheetId="1" r:id="rId2"/>
    <sheet name="CP locations" sheetId="7" r:id="rId3"/>
    <sheet name="Road crossings" sheetId="8" r:id="rId4"/>
  </sheets>
  <definedNames>
    <definedName name="_xlnm.Print_Area" localSheetId="1">'CP Times'!$A$1:$Q$70</definedName>
    <definedName name="_xlnm.Print_Titles" localSheetId="0">'First &amp; Last Times'!$1:$1</definedName>
    <definedName name="_xlnm.Print_Titles" localSheetId="3">'Road crossings'!$1:$1</definedName>
    <definedName name="Z_4E8A814F_44E7_45BA_835E_1E041F3366B9_.wvu.PrintArea" localSheetId="2">'CP locations'!$A$6:$D$28</definedName>
    <definedName name="Z_4E8A814F_44E7_45BA_835E_1E041F3366B9_.wvu.PrintArea" localSheetId="0">'First &amp; Last Times'!$B$5:$C$48</definedName>
    <definedName name="Z_4E8A814F_44E7_45BA_835E_1E041F3366B9_.wvu.PrintArea" localSheetId="3">'Road crossings'!$B$3:$C$32</definedName>
    <definedName name="Z_4E8A814F_44E7_45BA_835E_1E041F3366B9_.wvu.PrintArea">#REF!</definedName>
    <definedName name="Z_4E8A814F_44E7_45BA_835E_1E041F3366B9_.wvu.PrintTitles" localSheetId="2">'CP locations'!$A$1:$IV$2</definedName>
    <definedName name="Z_4E8A814F_44E7_45BA_835E_1E041F3366B9_.wvu.PrintTitles" localSheetId="0">'First &amp; Last Times'!$1:$4</definedName>
    <definedName name="Z_4E8A814F_44E7_45BA_835E_1E041F3366B9_.wvu.PrintTitles" localSheetId="3">'Road crossings'!$1:$2</definedName>
    <definedName name="Z_4E8A814F_44E7_45BA_835E_1E041F3366B9_.wvu.PrintTitles">#REF!</definedName>
    <definedName name="Z_4E8A814F_44E7_45BA_835E_1E041F3366B9_.wvu.Rows" localSheetId="0">'First &amp; Last Times'!#REF!</definedName>
    <definedName name="Z_4E8A814F_44E7_45BA_835E_1E041F3366B9_.wvu.Rows" localSheetId="3">'Road crossings'!#REF!</definedName>
    <definedName name="Z_4E8A814F_44E7_45BA_835E_1E041F3366B9_.wvu.Rows">#REF!</definedName>
    <definedName name="Z_54DEF69B_96CD_435A_8844_9A9E2B848D4C_.wvu.PrintArea" localSheetId="2">'CP locations'!$A$6:$D$28</definedName>
    <definedName name="Z_54DEF69B_96CD_435A_8844_9A9E2B848D4C_.wvu.PrintArea" localSheetId="0">'First &amp; Last Times'!$B$5:$C$48</definedName>
    <definedName name="Z_54DEF69B_96CD_435A_8844_9A9E2B848D4C_.wvu.PrintArea" localSheetId="3">'Road crossings'!$B$3:$C$32</definedName>
    <definedName name="Z_54DEF69B_96CD_435A_8844_9A9E2B848D4C_.wvu.PrintArea">#REF!</definedName>
    <definedName name="Z_54DEF69B_96CD_435A_8844_9A9E2B848D4C_.wvu.PrintTitles" localSheetId="2">'CP locations'!$A$1:$IV$2</definedName>
    <definedName name="Z_54DEF69B_96CD_435A_8844_9A9E2B848D4C_.wvu.PrintTitles" localSheetId="0">'First &amp; Last Times'!$1:$4</definedName>
    <definedName name="Z_54DEF69B_96CD_435A_8844_9A9E2B848D4C_.wvu.PrintTitles" localSheetId="3">'Road crossings'!$1:$2</definedName>
    <definedName name="Z_54DEF69B_96CD_435A_8844_9A9E2B848D4C_.wvu.PrintTitles">#REF!</definedName>
    <definedName name="Z_54DEF69B_96CD_435A_8844_9A9E2B848D4C_.wvu.Rows" localSheetId="0">'First &amp; Last Times'!#REF!</definedName>
    <definedName name="Z_54DEF69B_96CD_435A_8844_9A9E2B848D4C_.wvu.Rows" localSheetId="3">'Road crossings'!#REF!</definedName>
    <definedName name="Z_54DEF69B_96CD_435A_8844_9A9E2B848D4C_.wvu.Rows">#REF!</definedName>
    <definedName name="Z_6C7D57B4_274C_46F1_8D77_4CFB85CA5709_.wvu.PrintArea" localSheetId="2">'CP locations'!$A$6:$D$28</definedName>
    <definedName name="Z_6C7D57B4_274C_46F1_8D77_4CFB85CA5709_.wvu.PrintArea" localSheetId="0">'First &amp; Last Times'!$B$5:$C$48</definedName>
    <definedName name="Z_6C7D57B4_274C_46F1_8D77_4CFB85CA5709_.wvu.PrintArea" localSheetId="3">'Road crossings'!$B$3:$C$32</definedName>
    <definedName name="Z_6C7D57B4_274C_46F1_8D77_4CFB85CA5709_.wvu.PrintArea">#REF!</definedName>
    <definedName name="Z_6C7D57B4_274C_46F1_8D77_4CFB85CA5709_.wvu.PrintTitles" localSheetId="2">'CP locations'!$A$1:$IV$2</definedName>
    <definedName name="Z_6C7D57B4_274C_46F1_8D77_4CFB85CA5709_.wvu.PrintTitles" localSheetId="0">'First &amp; Last Times'!$1:$4</definedName>
    <definedName name="Z_6C7D57B4_274C_46F1_8D77_4CFB85CA5709_.wvu.PrintTitles" localSheetId="3">'Road crossings'!$1:$2</definedName>
    <definedName name="Z_6C7D57B4_274C_46F1_8D77_4CFB85CA5709_.wvu.PrintTitles">#REF!</definedName>
    <definedName name="Z_6C7D57B4_274C_46F1_8D77_4CFB85CA5709_.wvu.Rows" localSheetId="0">'First &amp; Last Times'!#REF!</definedName>
    <definedName name="Z_6C7D57B4_274C_46F1_8D77_4CFB85CA5709_.wvu.Rows" localSheetId="3">'Road crossings'!#REF!</definedName>
    <definedName name="Z_6C7D57B4_274C_46F1_8D77_4CFB85CA5709_.wvu.Rows">#REF!</definedName>
    <definedName name="Z_6E23BC3F_5213_4DB1_91D6_A8067719198E_.wvu.PrintArea" localSheetId="2">'CP locations'!$A$6:$D$28</definedName>
    <definedName name="Z_6E23BC3F_5213_4DB1_91D6_A8067719198E_.wvu.PrintArea" localSheetId="0">'First &amp; Last Times'!$B$5:$C$48</definedName>
    <definedName name="Z_6E23BC3F_5213_4DB1_91D6_A8067719198E_.wvu.PrintArea" localSheetId="3">'Road crossings'!$B$3:$C$32</definedName>
    <definedName name="Z_6E23BC3F_5213_4DB1_91D6_A8067719198E_.wvu.PrintArea">#REF!</definedName>
    <definedName name="Z_6E23BC3F_5213_4DB1_91D6_A8067719198E_.wvu.PrintTitles" localSheetId="2">'CP locations'!$A$1:$IV$2</definedName>
    <definedName name="Z_6E23BC3F_5213_4DB1_91D6_A8067719198E_.wvu.PrintTitles" localSheetId="0">'First &amp; Last Times'!$1:$4</definedName>
    <definedName name="Z_6E23BC3F_5213_4DB1_91D6_A8067719198E_.wvu.PrintTitles" localSheetId="3">'Road crossings'!$1:$2</definedName>
    <definedName name="Z_6E23BC3F_5213_4DB1_91D6_A8067719198E_.wvu.PrintTitles">#REF!</definedName>
    <definedName name="Z_856A113D_1866_4AF8_A6CF_5297CEA7E647_.wvu.PrintArea" localSheetId="2">'CP locations'!$A$6:$D$28</definedName>
    <definedName name="Z_856A113D_1866_4AF8_A6CF_5297CEA7E647_.wvu.PrintArea" localSheetId="0">'First &amp; Last Times'!$B$5:$C$48</definedName>
    <definedName name="Z_856A113D_1866_4AF8_A6CF_5297CEA7E647_.wvu.PrintArea" localSheetId="3">'Road crossings'!$B$3:$C$32</definedName>
    <definedName name="Z_856A113D_1866_4AF8_A6CF_5297CEA7E647_.wvu.PrintArea">#REF!</definedName>
    <definedName name="Z_856A113D_1866_4AF8_A6CF_5297CEA7E647_.wvu.PrintTitles" localSheetId="2">'CP locations'!$A$1:$IV$2</definedName>
    <definedName name="Z_856A113D_1866_4AF8_A6CF_5297CEA7E647_.wvu.PrintTitles" localSheetId="0">'First &amp; Last Times'!$1:$4</definedName>
    <definedName name="Z_856A113D_1866_4AF8_A6CF_5297CEA7E647_.wvu.PrintTitles" localSheetId="3">'Road crossings'!$1:$2</definedName>
    <definedName name="Z_856A113D_1866_4AF8_A6CF_5297CEA7E647_.wvu.PrintTitles">#REF!</definedName>
    <definedName name="Z_856A113D_1866_4AF8_A6CF_5297CEA7E647_.wvu.Rows" localSheetId="0">'First &amp; Last Times'!#REF!</definedName>
    <definedName name="Z_856A113D_1866_4AF8_A6CF_5297CEA7E647_.wvu.Rows" localSheetId="3">'Road crossings'!#REF!</definedName>
    <definedName name="Z_856A113D_1866_4AF8_A6CF_5297CEA7E647_.wvu.Rows">#REF!</definedName>
    <definedName name="Z_88BA2DA3_2F97_472C_9EA8_30EDE9F6383A_.wvu.PrintArea" localSheetId="2">'CP locations'!$A$6:$D$28</definedName>
    <definedName name="Z_88BA2DA3_2F97_472C_9EA8_30EDE9F6383A_.wvu.PrintArea" localSheetId="0">'First &amp; Last Times'!$B$5:$C$48</definedName>
    <definedName name="Z_88BA2DA3_2F97_472C_9EA8_30EDE9F6383A_.wvu.PrintArea" localSheetId="3">'Road crossings'!$B$3:$C$32</definedName>
    <definedName name="Z_88BA2DA3_2F97_472C_9EA8_30EDE9F6383A_.wvu.PrintArea">#REF!</definedName>
    <definedName name="Z_88BA2DA3_2F97_472C_9EA8_30EDE9F6383A_.wvu.PrintTitles" localSheetId="2">'CP locations'!$A$1:$IV$2</definedName>
    <definedName name="Z_88BA2DA3_2F97_472C_9EA8_30EDE9F6383A_.wvu.PrintTitles" localSheetId="0">'First &amp; Last Times'!$1:$4</definedName>
    <definedName name="Z_88BA2DA3_2F97_472C_9EA8_30EDE9F6383A_.wvu.PrintTitles" localSheetId="3">'Road crossings'!$1:$2</definedName>
    <definedName name="Z_88BA2DA3_2F97_472C_9EA8_30EDE9F6383A_.wvu.PrintTitles">#REF!</definedName>
    <definedName name="Z_88BA2DA3_2F97_472C_9EA8_30EDE9F6383A_.wvu.Rows" localSheetId="0">'First &amp; Last Times'!#REF!</definedName>
    <definedName name="Z_88BA2DA3_2F97_472C_9EA8_30EDE9F6383A_.wvu.Rows" localSheetId="3">'Road crossings'!#REF!</definedName>
    <definedName name="Z_88BA2DA3_2F97_472C_9EA8_30EDE9F6383A_.wvu.Rows">#REF!</definedName>
    <definedName name="Z_F7F379D7_7342_45E6_925A_A611C93E712F_.wvu.PrintArea" localSheetId="2">'CP locations'!$A$6:$D$28</definedName>
    <definedName name="Z_F7F379D7_7342_45E6_925A_A611C93E712F_.wvu.PrintArea" localSheetId="0">'First &amp; Last Times'!$B$5:$C$48</definedName>
    <definedName name="Z_F7F379D7_7342_45E6_925A_A611C93E712F_.wvu.PrintArea" localSheetId="3">'Road crossings'!$B$3:$C$32</definedName>
    <definedName name="Z_F7F379D7_7342_45E6_925A_A611C93E712F_.wvu.PrintArea">#REF!</definedName>
    <definedName name="Z_F7F379D7_7342_45E6_925A_A611C93E712F_.wvu.PrintTitles" localSheetId="2">'CP locations'!$A$1:$IV$2</definedName>
    <definedName name="Z_F7F379D7_7342_45E6_925A_A611C93E712F_.wvu.PrintTitles" localSheetId="0">'First &amp; Last Times'!$1:$4</definedName>
    <definedName name="Z_F7F379D7_7342_45E6_925A_A611C93E712F_.wvu.PrintTitles" localSheetId="3">'Road crossings'!$1:$2</definedName>
    <definedName name="Z_F7F379D7_7342_45E6_925A_A611C93E712F_.wvu.Print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5" i="1" l="1"/>
  <c r="U38" i="5" l="1"/>
  <c r="U37" i="5"/>
  <c r="U36" i="5"/>
  <c r="U35" i="5"/>
  <c r="U33" i="5"/>
  <c r="U32" i="5"/>
  <c r="U31" i="5"/>
  <c r="U30" i="5"/>
  <c r="U28" i="5"/>
  <c r="U27" i="5"/>
  <c r="U26" i="5"/>
  <c r="U25" i="5"/>
  <c r="U24" i="5"/>
  <c r="U23" i="5"/>
  <c r="U22" i="5"/>
  <c r="U21" i="5"/>
  <c r="S39" i="5"/>
  <c r="S38" i="5"/>
  <c r="S37" i="5"/>
  <c r="S36" i="5"/>
  <c r="S35" i="5"/>
  <c r="S33" i="5"/>
  <c r="S32" i="5"/>
  <c r="S31" i="5"/>
  <c r="S30" i="5"/>
  <c r="S28" i="5"/>
  <c r="S27" i="5"/>
  <c r="S26" i="5"/>
  <c r="S25" i="5"/>
  <c r="S24" i="5"/>
  <c r="S23" i="5"/>
  <c r="S22" i="5"/>
  <c r="S21" i="5"/>
  <c r="S19" i="5"/>
  <c r="S18" i="5"/>
  <c r="S17" i="5"/>
  <c r="S16" i="5"/>
  <c r="S15" i="5"/>
  <c r="S14" i="5"/>
  <c r="S13" i="5"/>
  <c r="S12" i="5"/>
  <c r="S11" i="5"/>
  <c r="S9" i="5"/>
  <c r="T9" i="5" s="1"/>
  <c r="S8" i="5"/>
  <c r="T8" i="5" s="1"/>
  <c r="S7" i="5"/>
  <c r="T7" i="5" s="1"/>
  <c r="S6" i="5"/>
  <c r="T6" i="5" s="1"/>
  <c r="Q39" i="5"/>
  <c r="Q38" i="5"/>
  <c r="Q37" i="5"/>
  <c r="Q36" i="5"/>
  <c r="Q35" i="5"/>
  <c r="Q33" i="5"/>
  <c r="Q32" i="5"/>
  <c r="Q31" i="5"/>
  <c r="Q30" i="5"/>
  <c r="Q28" i="5"/>
  <c r="Q27" i="5"/>
  <c r="Q26" i="5"/>
  <c r="Q25" i="5"/>
  <c r="Q24" i="5"/>
  <c r="Q23" i="5"/>
  <c r="Q22" i="5"/>
  <c r="Q21" i="5"/>
  <c r="Q19" i="5"/>
  <c r="Q18" i="5"/>
  <c r="Q17" i="5"/>
  <c r="Q16" i="5"/>
  <c r="Q15" i="5"/>
  <c r="Q14" i="5"/>
  <c r="Q13" i="5"/>
  <c r="Q12" i="5"/>
  <c r="Q11" i="5"/>
  <c r="Q9" i="5"/>
  <c r="Q8" i="5"/>
  <c r="Q7" i="5"/>
  <c r="Q6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2" i="5"/>
  <c r="O71" i="5"/>
  <c r="O70" i="5"/>
  <c r="O69" i="5"/>
  <c r="O68" i="5"/>
  <c r="O67" i="5"/>
  <c r="O66" i="5"/>
  <c r="O64" i="5"/>
  <c r="O63" i="5"/>
  <c r="O62" i="5"/>
  <c r="O61" i="5"/>
  <c r="O60" i="5"/>
  <c r="O59" i="5"/>
  <c r="O57" i="5"/>
  <c r="O56" i="5"/>
  <c r="O55" i="5"/>
  <c r="O53" i="5"/>
  <c r="O52" i="5"/>
  <c r="O51" i="5"/>
  <c r="O50" i="5"/>
  <c r="P49" i="5"/>
  <c r="O39" i="5"/>
  <c r="O38" i="5"/>
  <c r="O37" i="5"/>
  <c r="O36" i="5"/>
  <c r="O35" i="5"/>
  <c r="O33" i="5"/>
  <c r="O32" i="5"/>
  <c r="O31" i="5"/>
  <c r="O30" i="5"/>
  <c r="O28" i="5"/>
  <c r="O27" i="5"/>
  <c r="O26" i="5"/>
  <c r="O25" i="5"/>
  <c r="O24" i="5"/>
  <c r="O23" i="5"/>
  <c r="O22" i="5"/>
  <c r="O21" i="5"/>
  <c r="O19" i="5"/>
  <c r="O18" i="5"/>
  <c r="O17" i="5"/>
  <c r="O16" i="5"/>
  <c r="O15" i="5"/>
  <c r="O14" i="5"/>
  <c r="O13" i="5"/>
  <c r="O12" i="5"/>
  <c r="O11" i="5"/>
  <c r="O9" i="5"/>
  <c r="O8" i="5"/>
  <c r="O7" i="5"/>
  <c r="O6" i="5"/>
  <c r="J41" i="5"/>
  <c r="L54" i="5"/>
  <c r="R6" i="5" l="1"/>
  <c r="R7" i="5"/>
  <c r="R8" i="5"/>
  <c r="R9" i="5"/>
  <c r="E5" i="8"/>
  <c r="K43" i="5" l="1"/>
  <c r="K44" i="5"/>
  <c r="K45" i="5"/>
  <c r="J18" i="1" s="1"/>
  <c r="J37" i="1" s="1"/>
  <c r="K42" i="5"/>
  <c r="I43" i="5"/>
  <c r="I44" i="5"/>
  <c r="I45" i="5"/>
  <c r="J16" i="1" s="1"/>
  <c r="J24" i="1" s="1"/>
  <c r="I42" i="5"/>
  <c r="L41" i="5"/>
  <c r="E28" i="8" s="1"/>
  <c r="D28" i="8"/>
  <c r="J9" i="1"/>
  <c r="E45" i="5"/>
  <c r="E43" i="5"/>
  <c r="E44" i="5"/>
  <c r="E42" i="5"/>
  <c r="I9" i="1"/>
  <c r="K76" i="5"/>
  <c r="K77" i="5"/>
  <c r="K78" i="5"/>
  <c r="K79" i="5"/>
  <c r="K80" i="5"/>
  <c r="K81" i="5"/>
  <c r="K82" i="5"/>
  <c r="K83" i="5"/>
  <c r="I76" i="5"/>
  <c r="I77" i="5"/>
  <c r="I78" i="5"/>
  <c r="I79" i="5"/>
  <c r="I80" i="5"/>
  <c r="I81" i="5"/>
  <c r="I82" i="5"/>
  <c r="G76" i="5"/>
  <c r="G77" i="5"/>
  <c r="G78" i="5"/>
  <c r="G79" i="5"/>
  <c r="G80" i="5"/>
  <c r="G81" i="5"/>
  <c r="G82" i="5"/>
  <c r="G83" i="5"/>
  <c r="G75" i="5"/>
  <c r="I75" i="5"/>
  <c r="K75" i="5"/>
  <c r="G87" i="5"/>
  <c r="I87" i="5"/>
  <c r="K87" i="5"/>
  <c r="G70" i="5"/>
  <c r="I70" i="5"/>
  <c r="K70" i="5"/>
  <c r="G63" i="5"/>
  <c r="I63" i="5"/>
  <c r="K63" i="5"/>
  <c r="J10" i="5"/>
  <c r="I7" i="5"/>
  <c r="G7" i="5"/>
  <c r="G31" i="5"/>
  <c r="G32" i="5"/>
  <c r="G22" i="5"/>
  <c r="G23" i="5"/>
  <c r="G24" i="5"/>
  <c r="G25" i="5"/>
  <c r="G26" i="5"/>
  <c r="G27" i="5"/>
  <c r="G12" i="5"/>
  <c r="G13" i="5"/>
  <c r="G14" i="5"/>
  <c r="G15" i="5"/>
  <c r="G16" i="5"/>
  <c r="G17" i="5"/>
  <c r="G18" i="5"/>
  <c r="I31" i="5"/>
  <c r="K31" i="5"/>
  <c r="I32" i="5"/>
  <c r="K32" i="5"/>
  <c r="I27" i="5"/>
  <c r="K27" i="5"/>
  <c r="I25" i="5"/>
  <c r="K25" i="5"/>
  <c r="E7" i="5"/>
  <c r="G69" i="5"/>
  <c r="I69" i="5"/>
  <c r="K69" i="5"/>
  <c r="G71" i="5"/>
  <c r="I71" i="5"/>
  <c r="K71" i="5"/>
  <c r="L43" i="5" l="1"/>
  <c r="E29" i="8" s="1"/>
  <c r="J44" i="5"/>
  <c r="L44" i="5"/>
  <c r="J42" i="5"/>
  <c r="L42" i="5"/>
  <c r="J45" i="5"/>
  <c r="L45" i="5"/>
  <c r="J43" i="5"/>
  <c r="D29" i="8" s="1"/>
  <c r="J17" i="1"/>
  <c r="L10" i="5"/>
  <c r="E7" i="8" s="1"/>
  <c r="N73" i="5"/>
  <c r="N34" i="5"/>
  <c r="L34" i="5"/>
  <c r="C30" i="1"/>
  <c r="C31" i="1" s="1"/>
  <c r="K10" i="5"/>
  <c r="K54" i="5" s="1"/>
  <c r="G10" i="5"/>
  <c r="G86" i="5"/>
  <c r="I86" i="5"/>
  <c r="K86" i="5"/>
  <c r="Q9" i="1"/>
  <c r="O9" i="1"/>
  <c r="N9" i="1"/>
  <c r="M9" i="1"/>
  <c r="L9" i="1"/>
  <c r="K84" i="5"/>
  <c r="K85" i="5"/>
  <c r="K88" i="5"/>
  <c r="K89" i="5"/>
  <c r="K74" i="5"/>
  <c r="L73" i="5"/>
  <c r="K67" i="5"/>
  <c r="K68" i="5"/>
  <c r="K72" i="5"/>
  <c r="K66" i="5"/>
  <c r="L65" i="5"/>
  <c r="L70" i="5" s="1"/>
  <c r="E42" i="8" s="1"/>
  <c r="K60" i="5"/>
  <c r="K61" i="5"/>
  <c r="K62" i="5"/>
  <c r="K64" i="5"/>
  <c r="K59" i="5"/>
  <c r="L58" i="5"/>
  <c r="L63" i="5" s="1"/>
  <c r="E38" i="8" s="1"/>
  <c r="K56" i="5"/>
  <c r="K57" i="5"/>
  <c r="K55" i="5"/>
  <c r="K50" i="5"/>
  <c r="K51" i="5"/>
  <c r="K52" i="5"/>
  <c r="K53" i="5"/>
  <c r="I83" i="5"/>
  <c r="I84" i="5"/>
  <c r="I85" i="5"/>
  <c r="I88" i="5"/>
  <c r="I89" i="5"/>
  <c r="I74" i="5"/>
  <c r="J73" i="5"/>
  <c r="I67" i="5"/>
  <c r="I68" i="5"/>
  <c r="I72" i="5"/>
  <c r="I66" i="5"/>
  <c r="J65" i="5"/>
  <c r="I60" i="5"/>
  <c r="I61" i="5"/>
  <c r="I62" i="5"/>
  <c r="I64" i="5"/>
  <c r="I59" i="5"/>
  <c r="J58" i="5"/>
  <c r="J63" i="5" s="1"/>
  <c r="I57" i="5"/>
  <c r="I56" i="5"/>
  <c r="I55" i="5"/>
  <c r="J54" i="5"/>
  <c r="I50" i="5"/>
  <c r="I51" i="5"/>
  <c r="I52" i="5"/>
  <c r="I53" i="5"/>
  <c r="G84" i="5"/>
  <c r="G85" i="5"/>
  <c r="G88" i="5"/>
  <c r="G89" i="5"/>
  <c r="G74" i="5"/>
  <c r="G67" i="5"/>
  <c r="G68" i="5"/>
  <c r="G72" i="5"/>
  <c r="G66" i="5"/>
  <c r="G60" i="5"/>
  <c r="G61" i="5"/>
  <c r="G62" i="5"/>
  <c r="G64" i="5"/>
  <c r="G59" i="5"/>
  <c r="G56" i="5"/>
  <c r="G57" i="5"/>
  <c r="G55" i="5"/>
  <c r="G53" i="5"/>
  <c r="G50" i="5"/>
  <c r="G51" i="5"/>
  <c r="G52" i="5"/>
  <c r="E50" i="5"/>
  <c r="E51" i="5"/>
  <c r="E52" i="5"/>
  <c r="E53" i="5"/>
  <c r="G9" i="1"/>
  <c r="F9" i="1"/>
  <c r="E9" i="1"/>
  <c r="D9" i="1"/>
  <c r="I54" i="5" l="1"/>
  <c r="Q20" i="5"/>
  <c r="O54" i="5"/>
  <c r="O34" i="5"/>
  <c r="Q29" i="5"/>
  <c r="U34" i="5"/>
  <c r="S34" i="5"/>
  <c r="O10" i="5"/>
  <c r="S10" i="5" s="1"/>
  <c r="O73" i="5"/>
  <c r="U20" i="5"/>
  <c r="V20" i="5" s="1"/>
  <c r="Q34" i="5"/>
  <c r="U29" i="5"/>
  <c r="S20" i="5"/>
  <c r="O20" i="5"/>
  <c r="S29" i="5"/>
  <c r="O58" i="5"/>
  <c r="O29" i="5"/>
  <c r="O65" i="5"/>
  <c r="E30" i="8"/>
  <c r="D30" i="8"/>
  <c r="J70" i="5"/>
  <c r="D42" i="8" s="1"/>
  <c r="D39" i="8"/>
  <c r="J78" i="5"/>
  <c r="D46" i="8" s="1"/>
  <c r="J80" i="5"/>
  <c r="D48" i="8" s="1"/>
  <c r="J82" i="5"/>
  <c r="D50" i="8" s="1"/>
  <c r="J83" i="5"/>
  <c r="D51" i="8" s="1"/>
  <c r="J75" i="5"/>
  <c r="D44" i="8" s="1"/>
  <c r="J77" i="5"/>
  <c r="D45" i="8" s="1"/>
  <c r="J79" i="5"/>
  <c r="D47" i="8" s="1"/>
  <c r="J76" i="5"/>
  <c r="J81" i="5"/>
  <c r="D49" i="8" s="1"/>
  <c r="J87" i="5"/>
  <c r="D54" i="8" s="1"/>
  <c r="L83" i="5"/>
  <c r="L77" i="5"/>
  <c r="L80" i="5"/>
  <c r="L81" i="5"/>
  <c r="L82" i="5"/>
  <c r="L87" i="5"/>
  <c r="L78" i="5"/>
  <c r="L79" i="5"/>
  <c r="L75" i="5"/>
  <c r="L76" i="5"/>
  <c r="J71" i="5"/>
  <c r="J69" i="5"/>
  <c r="D41" i="8" s="1"/>
  <c r="L71" i="5"/>
  <c r="L69" i="5"/>
  <c r="E41" i="8" s="1"/>
  <c r="I34" i="5"/>
  <c r="C32" i="1"/>
  <c r="G20" i="5"/>
  <c r="G29" i="5"/>
  <c r="G34" i="5"/>
  <c r="I10" i="5"/>
  <c r="Q10" i="5" s="1"/>
  <c r="G54" i="5"/>
  <c r="G58" i="5"/>
  <c r="G65" i="5"/>
  <c r="L86" i="5"/>
  <c r="G73" i="5"/>
  <c r="J86" i="5"/>
  <c r="D53" i="8" s="1"/>
  <c r="J61" i="5"/>
  <c r="L84" i="5"/>
  <c r="L61" i="5"/>
  <c r="J66" i="5"/>
  <c r="D40" i="8" s="1"/>
  <c r="J72" i="5"/>
  <c r="D43" i="8" s="1"/>
  <c r="L60" i="5"/>
  <c r="E36" i="8" s="1"/>
  <c r="L66" i="5"/>
  <c r="E40" i="8" s="1"/>
  <c r="L88" i="5"/>
  <c r="J64" i="5"/>
  <c r="L72" i="5"/>
  <c r="E43" i="8" s="1"/>
  <c r="L74" i="5"/>
  <c r="L89" i="5"/>
  <c r="L59" i="5"/>
  <c r="L85" i="5"/>
  <c r="L64" i="5"/>
  <c r="E39" i="8" s="1"/>
  <c r="J57" i="5"/>
  <c r="L62" i="5"/>
  <c r="E37" i="8" s="1"/>
  <c r="L68" i="5"/>
  <c r="J62" i="5"/>
  <c r="J67" i="5"/>
  <c r="L67" i="5"/>
  <c r="J85" i="5"/>
  <c r="D52" i="8" s="1"/>
  <c r="J59" i="5"/>
  <c r="J60" i="5"/>
  <c r="J68" i="5"/>
  <c r="J84" i="5"/>
  <c r="J55" i="5"/>
  <c r="J88" i="5"/>
  <c r="D55" i="8" s="1"/>
  <c r="J56" i="5"/>
  <c r="J74" i="5"/>
  <c r="J89" i="5"/>
  <c r="D56" i="8" s="1"/>
  <c r="E56" i="5"/>
  <c r="E55" i="5"/>
  <c r="E57" i="5"/>
  <c r="E63" i="5" s="1"/>
  <c r="R39" i="5" l="1"/>
  <c r="R10" i="5"/>
  <c r="T39" i="5"/>
  <c r="T10" i="5"/>
  <c r="V25" i="5"/>
  <c r="V22" i="5"/>
  <c r="V24" i="5"/>
  <c r="V23" i="5"/>
  <c r="V27" i="5"/>
  <c r="V28" i="5"/>
  <c r="V29" i="5" s="1"/>
  <c r="V26" i="5"/>
  <c r="V21" i="5"/>
  <c r="E59" i="5"/>
  <c r="E60" i="5"/>
  <c r="E61" i="5"/>
  <c r="E62" i="5"/>
  <c r="E64" i="5"/>
  <c r="E70" i="5" s="1"/>
  <c r="K65" i="1"/>
  <c r="L49" i="5" s="1"/>
  <c r="E33" i="8" s="1"/>
  <c r="K64" i="1"/>
  <c r="K56" i="1"/>
  <c r="K57" i="1"/>
  <c r="K58" i="1"/>
  <c r="K59" i="1"/>
  <c r="K55" i="1"/>
  <c r="K23" i="1" s="1"/>
  <c r="C26" i="1"/>
  <c r="C24" i="1"/>
  <c r="G9" i="5"/>
  <c r="I18" i="5"/>
  <c r="J18" i="5" s="1"/>
  <c r="K18" i="5"/>
  <c r="E9" i="5"/>
  <c r="M18" i="1"/>
  <c r="I33" i="5"/>
  <c r="J29" i="5"/>
  <c r="D24" i="8" s="1"/>
  <c r="I35" i="5"/>
  <c r="I36" i="5"/>
  <c r="I37" i="5"/>
  <c r="K36" i="5"/>
  <c r="K37" i="5"/>
  <c r="K38" i="5"/>
  <c r="K35" i="5"/>
  <c r="B16" i="1"/>
  <c r="C23" i="1"/>
  <c r="H5" i="5" s="1"/>
  <c r="P5" i="5" s="1"/>
  <c r="F18" i="1"/>
  <c r="K22" i="5"/>
  <c r="K23" i="5"/>
  <c r="I22" i="5"/>
  <c r="I23" i="5"/>
  <c r="J5" i="5"/>
  <c r="J7" i="5" s="1"/>
  <c r="D17" i="1"/>
  <c r="I12" i="5"/>
  <c r="J12" i="5" s="1"/>
  <c r="I13" i="5"/>
  <c r="J13" i="5" s="1"/>
  <c r="I14" i="5"/>
  <c r="J14" i="5" s="1"/>
  <c r="I15" i="5"/>
  <c r="J15" i="5" s="1"/>
  <c r="I16" i="5"/>
  <c r="J16" i="5" s="1"/>
  <c r="I17" i="5"/>
  <c r="J17" i="5" s="1"/>
  <c r="I21" i="5"/>
  <c r="I24" i="5"/>
  <c r="I19" i="5"/>
  <c r="I11" i="5"/>
  <c r="I8" i="5"/>
  <c r="I9" i="5"/>
  <c r="I6" i="5"/>
  <c r="L29" i="5"/>
  <c r="K33" i="5"/>
  <c r="K30" i="5"/>
  <c r="I38" i="5"/>
  <c r="I30" i="5"/>
  <c r="G19" i="5"/>
  <c r="G28" i="5"/>
  <c r="G33" i="5"/>
  <c r="G38" i="5"/>
  <c r="G36" i="5"/>
  <c r="G37" i="5"/>
  <c r="G35" i="5"/>
  <c r="G30" i="5"/>
  <c r="L10" i="1"/>
  <c r="L20" i="5"/>
  <c r="J20" i="5"/>
  <c r="D12" i="1"/>
  <c r="E12" i="1" s="1"/>
  <c r="K12" i="1"/>
  <c r="D10" i="1"/>
  <c r="E10" i="1" s="1"/>
  <c r="Q18" i="1"/>
  <c r="Q37" i="1" s="1"/>
  <c r="K19" i="5"/>
  <c r="L5" i="5"/>
  <c r="E3" i="8" s="1"/>
  <c r="K9" i="5"/>
  <c r="I28" i="5"/>
  <c r="I26" i="5"/>
  <c r="K28" i="5"/>
  <c r="K26" i="5"/>
  <c r="K12" i="5"/>
  <c r="K13" i="5"/>
  <c r="K14" i="5"/>
  <c r="K15" i="5"/>
  <c r="K16" i="5"/>
  <c r="K17" i="5"/>
  <c r="K21" i="5"/>
  <c r="K24" i="5"/>
  <c r="K11" i="5"/>
  <c r="K8" i="5"/>
  <c r="K6" i="5"/>
  <c r="G8" i="5"/>
  <c r="G6" i="5"/>
  <c r="G21" i="5"/>
  <c r="G11" i="5"/>
  <c r="E5" i="5"/>
  <c r="E8" i="5"/>
  <c r="E6" i="5"/>
  <c r="E17" i="1"/>
  <c r="E36" i="1" s="1"/>
  <c r="Q17" i="1"/>
  <c r="Q31" i="1" s="1"/>
  <c r="N17" i="1"/>
  <c r="N36" i="1" s="1"/>
  <c r="O17" i="1"/>
  <c r="O31" i="1" s="1"/>
  <c r="N18" i="1"/>
  <c r="N37" i="1" s="1"/>
  <c r="O18" i="1"/>
  <c r="O37" i="1" s="1"/>
  <c r="E18" i="1"/>
  <c r="E32" i="1" s="1"/>
  <c r="D18" i="1"/>
  <c r="D37" i="1" s="1"/>
  <c r="K17" i="1"/>
  <c r="V33" i="5" l="1"/>
  <c r="V34" i="5" s="1"/>
  <c r="V32" i="5"/>
  <c r="V31" i="5"/>
  <c r="V30" i="5"/>
  <c r="T16" i="5"/>
  <c r="T15" i="5"/>
  <c r="T11" i="5"/>
  <c r="T18" i="5"/>
  <c r="T13" i="5"/>
  <c r="T12" i="5"/>
  <c r="T17" i="5"/>
  <c r="T19" i="5"/>
  <c r="T20" i="5" s="1"/>
  <c r="T14" i="5"/>
  <c r="R16" i="5"/>
  <c r="R14" i="5"/>
  <c r="R17" i="5"/>
  <c r="R11" i="5"/>
  <c r="R13" i="5"/>
  <c r="R15" i="5"/>
  <c r="R18" i="5"/>
  <c r="R12" i="5"/>
  <c r="R19" i="5"/>
  <c r="R20" i="5" s="1"/>
  <c r="P6" i="5"/>
  <c r="P8" i="5"/>
  <c r="P39" i="5"/>
  <c r="P9" i="5"/>
  <c r="P10" i="5" s="1"/>
  <c r="P7" i="5"/>
  <c r="H49" i="5"/>
  <c r="H7" i="5"/>
  <c r="D5" i="8" s="1"/>
  <c r="D3" i="8"/>
  <c r="G16" i="1"/>
  <c r="G35" i="1" s="1"/>
  <c r="J24" i="5"/>
  <c r="J22" i="5"/>
  <c r="J23" i="5"/>
  <c r="J25" i="5"/>
  <c r="J26" i="5"/>
  <c r="J27" i="5"/>
  <c r="J21" i="5"/>
  <c r="J28" i="5"/>
  <c r="L26" i="5"/>
  <c r="E23" i="8" s="1"/>
  <c r="L22" i="5"/>
  <c r="E19" i="8" s="1"/>
  <c r="L27" i="5"/>
  <c r="L25" i="5"/>
  <c r="E22" i="8" s="1"/>
  <c r="L28" i="5"/>
  <c r="E24" i="8" s="1"/>
  <c r="L24" i="5"/>
  <c r="E21" i="8" s="1"/>
  <c r="L21" i="5"/>
  <c r="E18" i="8" s="1"/>
  <c r="L23" i="5"/>
  <c r="E20" i="8" s="1"/>
  <c r="J32" i="5"/>
  <c r="J31" i="5"/>
  <c r="L32" i="5"/>
  <c r="L31" i="5"/>
  <c r="E16" i="5"/>
  <c r="E25" i="5"/>
  <c r="E69" i="5"/>
  <c r="E71" i="5"/>
  <c r="M3" i="5"/>
  <c r="D36" i="1"/>
  <c r="D31" i="1"/>
  <c r="L53" i="5"/>
  <c r="E34" i="8" s="1"/>
  <c r="L51" i="5"/>
  <c r="L52" i="5"/>
  <c r="L50" i="5"/>
  <c r="K26" i="1"/>
  <c r="J49" i="5" s="1"/>
  <c r="K24" i="1"/>
  <c r="D32" i="1"/>
  <c r="J30" i="5"/>
  <c r="J8" i="5"/>
  <c r="L37" i="5"/>
  <c r="H8" i="5"/>
  <c r="D6" i="8" s="1"/>
  <c r="L35" i="5"/>
  <c r="H6" i="5"/>
  <c r="D4" i="8" s="1"/>
  <c r="L36" i="5"/>
  <c r="L8" i="5"/>
  <c r="E6" i="8" s="1"/>
  <c r="N16" i="1"/>
  <c r="N35" i="1" s="1"/>
  <c r="J6" i="5"/>
  <c r="L12" i="1"/>
  <c r="M12" i="1" s="1"/>
  <c r="N12" i="1" s="1"/>
  <c r="O12" i="1" s="1"/>
  <c r="Q12" i="1" s="1"/>
  <c r="E16" i="1"/>
  <c r="E35" i="1" s="1"/>
  <c r="L16" i="1"/>
  <c r="L23" i="1" s="1"/>
  <c r="L18" i="1"/>
  <c r="L32" i="1" s="1"/>
  <c r="J9" i="5"/>
  <c r="D16" i="1"/>
  <c r="O16" i="1"/>
  <c r="O35" i="1" s="1"/>
  <c r="K16" i="1"/>
  <c r="Q16" i="1"/>
  <c r="Q35" i="1" s="1"/>
  <c r="E72" i="5"/>
  <c r="E66" i="5"/>
  <c r="E67" i="5"/>
  <c r="E68" i="5"/>
  <c r="L6" i="5"/>
  <c r="E4" i="8" s="1"/>
  <c r="L17" i="1"/>
  <c r="L36" i="1" s="1"/>
  <c r="Q36" i="1"/>
  <c r="E31" i="1"/>
  <c r="M32" i="1"/>
  <c r="M37" i="1"/>
  <c r="M17" i="1"/>
  <c r="L38" i="5"/>
  <c r="E18" i="5"/>
  <c r="M16" i="1"/>
  <c r="M35" i="1" s="1"/>
  <c r="L9" i="5"/>
  <c r="D26" i="1"/>
  <c r="E26" i="1" s="1"/>
  <c r="M10" i="1"/>
  <c r="N10" i="1" s="1"/>
  <c r="O10" i="1" s="1"/>
  <c r="Q10" i="1" s="1"/>
  <c r="E37" i="1"/>
  <c r="L33" i="5"/>
  <c r="E25" i="8" s="1"/>
  <c r="J33" i="5"/>
  <c r="D25" i="8" s="1"/>
  <c r="F10" i="1"/>
  <c r="G10" i="1" s="1"/>
  <c r="I10" i="1" s="1"/>
  <c r="L30" i="5"/>
  <c r="F16" i="1"/>
  <c r="F30" i="1" s="1"/>
  <c r="F12" i="1"/>
  <c r="G12" i="1" s="1"/>
  <c r="I12" i="1" s="1"/>
  <c r="H9" i="5"/>
  <c r="D7" i="8" s="1"/>
  <c r="N31" i="1"/>
  <c r="O36" i="1"/>
  <c r="O32" i="1"/>
  <c r="G30" i="1"/>
  <c r="F37" i="1"/>
  <c r="F32" i="1"/>
  <c r="I18" i="1"/>
  <c r="I32" i="1" s="1"/>
  <c r="I17" i="1"/>
  <c r="I16" i="1"/>
  <c r="G17" i="1"/>
  <c r="E15" i="5"/>
  <c r="E13" i="5"/>
  <c r="E14" i="5"/>
  <c r="G18" i="1"/>
  <c r="Q32" i="1"/>
  <c r="E12" i="5"/>
  <c r="E19" i="5"/>
  <c r="E27" i="5" s="1"/>
  <c r="F17" i="1"/>
  <c r="E11" i="5"/>
  <c r="N32" i="1"/>
  <c r="E24" i="5"/>
  <c r="E21" i="5"/>
  <c r="E23" i="5"/>
  <c r="E17" i="5"/>
  <c r="E22" i="5"/>
  <c r="H51" i="5" l="1"/>
  <c r="P52" i="5"/>
  <c r="P50" i="5"/>
  <c r="P51" i="5"/>
  <c r="P53" i="5"/>
  <c r="P54" i="5" s="1"/>
  <c r="R27" i="5"/>
  <c r="R24" i="5"/>
  <c r="R26" i="5"/>
  <c r="R22" i="5"/>
  <c r="R28" i="5"/>
  <c r="R29" i="5" s="1"/>
  <c r="R23" i="5"/>
  <c r="R21" i="5"/>
  <c r="R25" i="5"/>
  <c r="T28" i="5"/>
  <c r="T29" i="5" s="1"/>
  <c r="T26" i="5"/>
  <c r="T23" i="5"/>
  <c r="T22" i="5"/>
  <c r="T21" i="5"/>
  <c r="T25" i="5"/>
  <c r="T24" i="5"/>
  <c r="T27" i="5"/>
  <c r="P12" i="5"/>
  <c r="P14" i="5"/>
  <c r="P13" i="5"/>
  <c r="P15" i="5"/>
  <c r="P19" i="5"/>
  <c r="P20" i="5" s="1"/>
  <c r="P17" i="5"/>
  <c r="P18" i="5"/>
  <c r="P16" i="5"/>
  <c r="P11" i="5"/>
  <c r="V35" i="5"/>
  <c r="V37" i="5"/>
  <c r="V36" i="5"/>
  <c r="V38" i="5"/>
  <c r="H52" i="5"/>
  <c r="H53" i="5"/>
  <c r="D34" i="8" s="1"/>
  <c r="H50" i="5"/>
  <c r="D33" i="8"/>
  <c r="I30" i="1"/>
  <c r="R13" i="1"/>
  <c r="L13" i="1"/>
  <c r="M13" i="1" s="1"/>
  <c r="N13" i="1" s="1"/>
  <c r="O13" i="1" s="1"/>
  <c r="Q13" i="1" s="1"/>
  <c r="M75" i="5"/>
  <c r="N75" i="5" s="1"/>
  <c r="E44" i="8" s="1"/>
  <c r="M87" i="5"/>
  <c r="N87" i="5" s="1"/>
  <c r="E54" i="8" s="1"/>
  <c r="M81" i="5"/>
  <c r="N81" i="5" s="1"/>
  <c r="E49" i="8" s="1"/>
  <c r="M76" i="5"/>
  <c r="N76" i="5" s="1"/>
  <c r="M78" i="5"/>
  <c r="N78" i="5" s="1"/>
  <c r="E46" i="8" s="1"/>
  <c r="M82" i="5"/>
  <c r="N82" i="5" s="1"/>
  <c r="E50" i="8" s="1"/>
  <c r="M83" i="5"/>
  <c r="N83" i="5" s="1"/>
  <c r="E51" i="8" s="1"/>
  <c r="M77" i="5"/>
  <c r="N77" i="5" s="1"/>
  <c r="E45" i="8" s="1"/>
  <c r="M79" i="5"/>
  <c r="N79" i="5" s="1"/>
  <c r="E47" i="8" s="1"/>
  <c r="M80" i="5"/>
  <c r="N80" i="5" s="1"/>
  <c r="E48" i="8" s="1"/>
  <c r="E77" i="5"/>
  <c r="E78" i="5"/>
  <c r="E80" i="5"/>
  <c r="E81" i="5"/>
  <c r="E75" i="5"/>
  <c r="E79" i="5"/>
  <c r="E82" i="5"/>
  <c r="E76" i="5"/>
  <c r="E87" i="5"/>
  <c r="H10" i="5"/>
  <c r="J34" i="5"/>
  <c r="M38" i="5"/>
  <c r="N38" i="5" s="1"/>
  <c r="M35" i="5"/>
  <c r="N35" i="5" s="1"/>
  <c r="M84" i="5"/>
  <c r="M85" i="5"/>
  <c r="M86" i="5"/>
  <c r="M37" i="5"/>
  <c r="N37" i="5" s="1"/>
  <c r="M88" i="5"/>
  <c r="M89" i="5"/>
  <c r="M74" i="5"/>
  <c r="M36" i="5"/>
  <c r="N36" i="5" s="1"/>
  <c r="L56" i="5"/>
  <c r="L18" i="5"/>
  <c r="E16" i="8" s="1"/>
  <c r="L17" i="5"/>
  <c r="E14" i="8" s="1"/>
  <c r="L15" i="5"/>
  <c r="E12" i="8" s="1"/>
  <c r="L14" i="5"/>
  <c r="E11" i="8" s="1"/>
  <c r="L12" i="5"/>
  <c r="E9" i="8" s="1"/>
  <c r="L19" i="5"/>
  <c r="E17" i="8" s="1"/>
  <c r="L11" i="5"/>
  <c r="E8" i="8" s="1"/>
  <c r="L13" i="5"/>
  <c r="E10" i="8" s="1"/>
  <c r="N30" i="1"/>
  <c r="J52" i="5"/>
  <c r="J50" i="5"/>
  <c r="J51" i="5"/>
  <c r="J53" i="5"/>
  <c r="D30" i="1"/>
  <c r="D35" i="1"/>
  <c r="L24" i="1"/>
  <c r="M24" i="1" s="1"/>
  <c r="N24" i="1" s="1"/>
  <c r="O24" i="1" s="1"/>
  <c r="Q24" i="1" s="1"/>
  <c r="I31" i="1"/>
  <c r="E86" i="5"/>
  <c r="L16" i="5"/>
  <c r="E13" i="8" s="1"/>
  <c r="J19" i="5"/>
  <c r="J11" i="5"/>
  <c r="L37" i="1"/>
  <c r="I35" i="1"/>
  <c r="M23" i="1"/>
  <c r="N23" i="1" s="1"/>
  <c r="O23" i="1" s="1"/>
  <c r="Q23" i="1" s="1"/>
  <c r="L30" i="1"/>
  <c r="D24" i="1"/>
  <c r="E24" i="1" s="1"/>
  <c r="F24" i="1" s="1"/>
  <c r="G24" i="1" s="1"/>
  <c r="I24" i="1" s="1"/>
  <c r="D23" i="1"/>
  <c r="E23" i="1" s="1"/>
  <c r="F23" i="1" s="1"/>
  <c r="G23" i="1" s="1"/>
  <c r="I23" i="1" s="1"/>
  <c r="E30" i="1"/>
  <c r="L35" i="1"/>
  <c r="O30" i="1"/>
  <c r="Q30" i="1"/>
  <c r="M30" i="1"/>
  <c r="E83" i="5"/>
  <c r="E84" i="5"/>
  <c r="E89" i="5"/>
  <c r="G90" i="5" s="1"/>
  <c r="H90" i="5" s="1"/>
  <c r="E85" i="5"/>
  <c r="E74" i="5"/>
  <c r="E88" i="5"/>
  <c r="L31" i="1"/>
  <c r="L26" i="1"/>
  <c r="M26" i="1" s="1"/>
  <c r="N26" i="1" s="1"/>
  <c r="O26" i="1" s="1"/>
  <c r="Q26" i="1" s="1"/>
  <c r="F35" i="1"/>
  <c r="M31" i="1"/>
  <c r="M36" i="1"/>
  <c r="R11" i="1"/>
  <c r="L11" i="1"/>
  <c r="F26" i="1"/>
  <c r="G26" i="1" s="1"/>
  <c r="I26" i="1" s="1"/>
  <c r="E26" i="5"/>
  <c r="E28" i="5"/>
  <c r="F31" i="1"/>
  <c r="F36" i="1"/>
  <c r="G32" i="1"/>
  <c r="G37" i="1"/>
  <c r="G36" i="1"/>
  <c r="G31" i="1"/>
  <c r="I36" i="1"/>
  <c r="I37" i="1"/>
  <c r="T33" i="5" l="1"/>
  <c r="T34" i="5" s="1"/>
  <c r="T30" i="5"/>
  <c r="T31" i="5"/>
  <c r="T32" i="5"/>
  <c r="R31" i="5"/>
  <c r="R32" i="5"/>
  <c r="R33" i="5"/>
  <c r="R34" i="5" s="1"/>
  <c r="R30" i="5"/>
  <c r="P22" i="5"/>
  <c r="P24" i="5"/>
  <c r="P25" i="5"/>
  <c r="P26" i="5"/>
  <c r="P28" i="5"/>
  <c r="P29" i="5" s="1"/>
  <c r="P23" i="5"/>
  <c r="P21" i="5"/>
  <c r="P27" i="5"/>
  <c r="H54" i="5"/>
  <c r="H57" i="5" s="1"/>
  <c r="I38" i="1"/>
  <c r="E26" i="8"/>
  <c r="H56" i="5"/>
  <c r="N88" i="5"/>
  <c r="E55" i="8" s="1"/>
  <c r="N86" i="5"/>
  <c r="E53" i="8" s="1"/>
  <c r="N85" i="5"/>
  <c r="E52" i="8" s="1"/>
  <c r="N74" i="5"/>
  <c r="N84" i="5"/>
  <c r="N89" i="5"/>
  <c r="E56" i="8" s="1"/>
  <c r="J37" i="5"/>
  <c r="J38" i="5"/>
  <c r="D26" i="8" s="1"/>
  <c r="J35" i="5"/>
  <c r="J36" i="5"/>
  <c r="H17" i="5"/>
  <c r="D14" i="8" s="1"/>
  <c r="H12" i="5"/>
  <c r="D9" i="8" s="1"/>
  <c r="H15" i="5"/>
  <c r="D12" i="8" s="1"/>
  <c r="H18" i="5"/>
  <c r="D16" i="8" s="1"/>
  <c r="H13" i="5"/>
  <c r="D10" i="8" s="1"/>
  <c r="H19" i="5"/>
  <c r="H14" i="5"/>
  <c r="D11" i="8" s="1"/>
  <c r="H16" i="5"/>
  <c r="D13" i="8" s="1"/>
  <c r="E31" i="5"/>
  <c r="E32" i="5"/>
  <c r="H11" i="5"/>
  <c r="D8" i="8" s="1"/>
  <c r="L55" i="5"/>
  <c r="L57" i="5"/>
  <c r="E35" i="8" s="1"/>
  <c r="M11" i="1"/>
  <c r="N11" i="1" s="1"/>
  <c r="O11" i="1" s="1"/>
  <c r="Q11" i="1" s="1"/>
  <c r="E30" i="5"/>
  <c r="E33" i="5"/>
  <c r="H55" i="5" l="1"/>
  <c r="P55" i="5"/>
  <c r="P56" i="5"/>
  <c r="P57" i="5"/>
  <c r="P58" i="5" s="1"/>
  <c r="R38" i="5"/>
  <c r="R36" i="5"/>
  <c r="R35" i="5"/>
  <c r="R37" i="5"/>
  <c r="P31" i="5"/>
  <c r="P32" i="5"/>
  <c r="P30" i="5"/>
  <c r="P33" i="5"/>
  <c r="P34" i="5" s="1"/>
  <c r="T36" i="5"/>
  <c r="T38" i="5"/>
  <c r="T37" i="5"/>
  <c r="T35" i="5"/>
  <c r="H20" i="5"/>
  <c r="H24" i="5" s="1"/>
  <c r="D21" i="8" s="1"/>
  <c r="D17" i="8"/>
  <c r="H58" i="5"/>
  <c r="H59" i="5" s="1"/>
  <c r="D35" i="8"/>
  <c r="E36" i="5"/>
  <c r="E38" i="5"/>
  <c r="E35" i="5"/>
  <c r="E37" i="5"/>
  <c r="H27" i="5" l="1"/>
  <c r="H26" i="5"/>
  <c r="D23" i="8" s="1"/>
  <c r="H23" i="5"/>
  <c r="D20" i="8" s="1"/>
  <c r="H21" i="5"/>
  <c r="D18" i="8" s="1"/>
  <c r="H22" i="5"/>
  <c r="D19" i="8" s="1"/>
  <c r="P37" i="5"/>
  <c r="P36" i="5"/>
  <c r="P35" i="5"/>
  <c r="P38" i="5"/>
  <c r="P59" i="5"/>
  <c r="P61" i="5"/>
  <c r="P64" i="5"/>
  <c r="P65" i="5" s="1"/>
  <c r="P63" i="5"/>
  <c r="P60" i="5"/>
  <c r="P62" i="5"/>
  <c r="H28" i="5"/>
  <c r="H29" i="5" s="1"/>
  <c r="H25" i="5"/>
  <c r="D22" i="8" s="1"/>
  <c r="H64" i="5"/>
  <c r="H65" i="5" s="1"/>
  <c r="H71" i="5" s="1"/>
  <c r="H62" i="5"/>
  <c r="D37" i="8" s="1"/>
  <c r="H63" i="5"/>
  <c r="D38" i="8" s="1"/>
  <c r="H60" i="5"/>
  <c r="D36" i="8" s="1"/>
  <c r="H61" i="5"/>
  <c r="F49" i="5"/>
  <c r="F83" i="5" s="1"/>
  <c r="G39" i="5"/>
  <c r="H39" i="5" s="1"/>
  <c r="F87" i="5"/>
  <c r="F77" i="5"/>
  <c r="H33" i="5"/>
  <c r="H34" i="5" s="1"/>
  <c r="H35" i="5" s="1"/>
  <c r="H31" i="5"/>
  <c r="H32" i="5"/>
  <c r="H30" i="5"/>
  <c r="F71" i="5"/>
  <c r="F50" i="5"/>
  <c r="F53" i="5"/>
  <c r="F55" i="5"/>
  <c r="F56" i="5"/>
  <c r="F66" i="5"/>
  <c r="F68" i="5"/>
  <c r="F72" i="5"/>
  <c r="H72" i="5" l="1"/>
  <c r="H73" i="5" s="1"/>
  <c r="P87" i="5" s="1"/>
  <c r="H67" i="5"/>
  <c r="H69" i="5"/>
  <c r="P80" i="5"/>
  <c r="P86" i="5"/>
  <c r="P84" i="5"/>
  <c r="P82" i="5"/>
  <c r="P74" i="5"/>
  <c r="P78" i="5"/>
  <c r="P83" i="5"/>
  <c r="H70" i="5"/>
  <c r="P68" i="5"/>
  <c r="P67" i="5"/>
  <c r="P70" i="5"/>
  <c r="P69" i="5"/>
  <c r="P72" i="5"/>
  <c r="P73" i="5" s="1"/>
  <c r="P66" i="5"/>
  <c r="P71" i="5"/>
  <c r="H68" i="5"/>
  <c r="H66" i="5"/>
  <c r="F76" i="5"/>
  <c r="F67" i="5"/>
  <c r="F61" i="5"/>
  <c r="F52" i="5"/>
  <c r="F70" i="5"/>
  <c r="F62" i="5"/>
  <c r="F85" i="5"/>
  <c r="F86" i="5"/>
  <c r="F89" i="5"/>
  <c r="F63" i="5"/>
  <c r="F74" i="5"/>
  <c r="F51" i="5"/>
  <c r="F75" i="5"/>
  <c r="F64" i="5"/>
  <c r="F82" i="5"/>
  <c r="F84" i="5"/>
  <c r="F60" i="5"/>
  <c r="F79" i="5"/>
  <c r="F59" i="5"/>
  <c r="F88" i="5"/>
  <c r="F57" i="5"/>
  <c r="F80" i="5"/>
  <c r="F81" i="5"/>
  <c r="F69" i="5"/>
  <c r="F78" i="5"/>
  <c r="H80" i="5"/>
  <c r="H82" i="5"/>
  <c r="H74" i="5"/>
  <c r="H77" i="5"/>
  <c r="H83" i="5"/>
  <c r="H75" i="5"/>
  <c r="H37" i="5"/>
  <c r="H36" i="5"/>
  <c r="H38" i="5"/>
  <c r="H84" i="5"/>
  <c r="H89" i="5"/>
  <c r="H88" i="5"/>
  <c r="H86" i="5"/>
  <c r="P81" i="5" l="1"/>
  <c r="H78" i="5"/>
  <c r="H81" i="5"/>
  <c r="P89" i="5"/>
  <c r="P79" i="5"/>
  <c r="P75" i="5"/>
  <c r="H79" i="5"/>
  <c r="P85" i="5"/>
  <c r="P77" i="5"/>
  <c r="H87" i="5"/>
  <c r="H85" i="5"/>
  <c r="H76" i="5"/>
  <c r="P76" i="5"/>
  <c r="P88" i="5"/>
</calcChain>
</file>

<file path=xl/sharedStrings.xml><?xml version="1.0" encoding="utf-8"?>
<sst xmlns="http://schemas.openxmlformats.org/spreadsheetml/2006/main" count="680" uniqueCount="383">
  <si>
    <t xml:space="preserve">Checkpoint   # </t>
  </si>
  <si>
    <t>6A</t>
  </si>
  <si>
    <t>Last skier</t>
  </si>
  <si>
    <t>Heures d'arrivée</t>
  </si>
  <si>
    <t>Samedi / Saturday</t>
  </si>
  <si>
    <t>Dimanche / Sunday</t>
  </si>
  <si>
    <t>Skier Direction &gt;&gt;&gt;&gt;&gt;</t>
  </si>
  <si>
    <t>Section Distance (km)</t>
  </si>
  <si>
    <t>Cumulative Distance (km) - Gold</t>
  </si>
  <si>
    <t>Cumulative Distance (km) - Tourer</t>
  </si>
  <si>
    <t>Distances</t>
  </si>
  <si>
    <t>km/hr</t>
  </si>
  <si>
    <t>Fast</t>
  </si>
  <si>
    <t>Medium</t>
  </si>
  <si>
    <t>Slow</t>
  </si>
  <si>
    <t>n/a</t>
  </si>
  <si>
    <r>
      <t>Skier times in each section</t>
    </r>
    <r>
      <rPr>
        <sz val="10"/>
        <rFont val="Arial"/>
        <family val="2"/>
      </rPr>
      <t xml:space="preserve"> (hr:min)</t>
    </r>
  </si>
  <si>
    <t>Repos au</t>
  </si>
  <si>
    <t>Tourer</t>
  </si>
  <si>
    <t>chaque CP</t>
  </si>
  <si>
    <t>CdeB</t>
  </si>
  <si>
    <t>Average Tourer doing all sections</t>
  </si>
  <si>
    <t>Open for departure</t>
  </si>
  <si>
    <t>CdeB Gold</t>
  </si>
  <si>
    <t>CdeB Silver</t>
  </si>
  <si>
    <t>CdeB Bronze</t>
  </si>
  <si>
    <t>Teams</t>
  </si>
  <si>
    <t>Tourers</t>
  </si>
  <si>
    <t>Closed for departure</t>
  </si>
  <si>
    <t>Tourer who started at previous CP when it opened</t>
  </si>
  <si>
    <t>Tourer who started at previous CP just before it closed</t>
  </si>
  <si>
    <t>Gold</t>
  </si>
  <si>
    <t>Départ</t>
  </si>
  <si>
    <t>Arrivée</t>
  </si>
  <si>
    <t>Total</t>
  </si>
  <si>
    <t>First skier</t>
  </si>
  <si>
    <t>Check Point Times</t>
  </si>
  <si>
    <t>Montebello</t>
  </si>
  <si>
    <t>Section #</t>
  </si>
  <si>
    <t>Set-up complete by:</t>
  </si>
  <si>
    <t>CP team arrives by:</t>
  </si>
  <si>
    <t>CP team leaves</t>
  </si>
  <si>
    <t>First bus arrives</t>
  </si>
  <si>
    <t>Fastest CdeB and Touring Skier</t>
  </si>
  <si>
    <t>First in</t>
  </si>
  <si>
    <t>Last in</t>
  </si>
  <si>
    <t>First out</t>
  </si>
  <si>
    <t>Last out</t>
  </si>
  <si>
    <t>Half Marathon</t>
  </si>
  <si>
    <t>Locations</t>
  </si>
  <si>
    <t>Chemin Kenauk</t>
  </si>
  <si>
    <t>Côté Angèle</t>
  </si>
  <si>
    <t>Autoroute 50
(Trail goes under highway, no road access)</t>
  </si>
  <si>
    <t>Section 9</t>
  </si>
  <si>
    <t>Gold start</t>
  </si>
  <si>
    <t>First Skier</t>
  </si>
  <si>
    <t>Last Skier</t>
  </si>
  <si>
    <t>Last slow tourer</t>
  </si>
  <si>
    <t>First fast tourer</t>
  </si>
  <si>
    <t>Route Doctor Henry &amp; Route 327, Arundel</t>
  </si>
  <si>
    <t>Route du Village &amp; Chemin de la Rouge, Arundel</t>
  </si>
  <si>
    <t>Chemin de la Rouge, Arundel</t>
  </si>
  <si>
    <t>Chemin Williams</t>
  </si>
  <si>
    <t>Section
Distance</t>
  </si>
  <si>
    <t>Cumulative
Distance</t>
  </si>
  <si>
    <t>Start</t>
  </si>
  <si>
    <t>Arundel</t>
  </si>
  <si>
    <t>Boileau</t>
  </si>
  <si>
    <t>Sunset</t>
  </si>
  <si>
    <t>Civil dusk</t>
  </si>
  <si>
    <t>Montebello QC, Feb 10 2018</t>
  </si>
  <si>
    <t>Civil dawn</t>
  </si>
  <si>
    <t>Sunrise</t>
  </si>
  <si>
    <t>Chemin de la Rivière</t>
  </si>
  <si>
    <t>Chemin Maskinongé</t>
  </si>
  <si>
    <t>Section 2</t>
  </si>
  <si>
    <t>Chemin de Gray Valley</t>
  </si>
  <si>
    <t>Chemin Taunton, Kenauk Reserve</t>
  </si>
  <si>
    <t>Sand Pit</t>
  </si>
  <si>
    <t>Chemin du Lac Champagneur</t>
  </si>
  <si>
    <t>Number of skiers</t>
  </si>
  <si>
    <t>In</t>
  </si>
  <si>
    <t>Out</t>
  </si>
  <si>
    <t>Chemin McArthur</t>
  </si>
  <si>
    <t>71, Route de Crystal Falls 327
Ruelle Smith (gate closed)</t>
  </si>
  <si>
    <t>CdeB, Half Marathon and Tourers doing all sections</t>
  </si>
  <si>
    <t>Chemin du Lac au Loup at boat launch</t>
  </si>
  <si>
    <t>New</t>
  </si>
  <si>
    <r>
      <t xml:space="preserve">CP # 1 - Miller Quarry
</t>
    </r>
    <r>
      <rPr>
        <sz val="10"/>
        <rFont val="Arial"/>
        <family val="2"/>
      </rPr>
      <t>219 Route 327, Crystal Falls</t>
    </r>
  </si>
  <si>
    <r>
      <t xml:space="preserve">CP#2 - Arundel
</t>
    </r>
    <r>
      <rPr>
        <sz val="10"/>
        <rFont val="Arial"/>
        <family val="2"/>
      </rPr>
      <t>2, rue du Village, Route 327, Arundel</t>
    </r>
  </si>
  <si>
    <t>Safety Point 2
Chemin McArthur &amp; Chemin Williams</t>
  </si>
  <si>
    <t>SP3</t>
  </si>
  <si>
    <t>Chemin Cribbs</t>
  </si>
  <si>
    <t>Sec 1</t>
  </si>
  <si>
    <t>Sec 3</t>
  </si>
  <si>
    <t>Sec 4</t>
  </si>
  <si>
    <t>Section 8</t>
  </si>
  <si>
    <t>Section 10</t>
  </si>
  <si>
    <t>Started at CP4</t>
  </si>
  <si>
    <t>Started at CP9</t>
  </si>
  <si>
    <t>Slow CdB at cutoff</t>
  </si>
  <si>
    <t>Signalisation</t>
  </si>
  <si>
    <t>Heure</t>
  </si>
  <si>
    <t>Coordonnées
US National Grid</t>
  </si>
  <si>
    <t>Coordonnées
GPS
WGS 84</t>
  </si>
  <si>
    <r>
      <t xml:space="preserve">Dorm - Ecole Secondaire Louis-Joseph Papineau
</t>
    </r>
    <r>
      <rPr>
        <sz val="10"/>
        <rFont val="Arial"/>
        <family val="2"/>
      </rPr>
      <t>378 Rue Papineau, Papineauville</t>
    </r>
  </si>
  <si>
    <t>18TVR 97844 51499</t>
  </si>
  <si>
    <t>N45 37 01.3 W75 01 39.5</t>
  </si>
  <si>
    <r>
      <t xml:space="preserve">Le Chateau Montebello
</t>
    </r>
    <r>
      <rPr>
        <sz val="10"/>
        <rFont val="Arial"/>
        <family val="2"/>
      </rPr>
      <t>392 Rue Notre Dame, Montebello</t>
    </r>
  </si>
  <si>
    <t>18TWR 03927 54682</t>
  </si>
  <si>
    <t>N45 38 44.4 W74 56 58.5</t>
  </si>
  <si>
    <t>18TWR 29558 96462</t>
  </si>
  <si>
    <t>N46 01 15.9 W74 37 05.3</t>
  </si>
  <si>
    <t>18TWR 29067 94795</t>
  </si>
  <si>
    <t>N46 00 22.0 W74 37 28.5</t>
  </si>
  <si>
    <t>18TWR 29740 90536</t>
  </si>
  <si>
    <t>N45 58 03.9 W74 36 58.1</t>
  </si>
  <si>
    <t>18TWR 29732 90410</t>
  </si>
  <si>
    <t>N45 57 59.8 W74 36 58.5</t>
  </si>
  <si>
    <t>18TWR 29704 90360</t>
  </si>
  <si>
    <t>N45 57 58.2 W74 36 59.9</t>
  </si>
  <si>
    <t>18TWR 28349 89718</t>
  </si>
  <si>
    <t>N45 57 37.6 W74 38 02.9</t>
  </si>
  <si>
    <t>18TWR 24447 88349</t>
  </si>
  <si>
    <t>N45 56 53.8 W74 41 04.5</t>
  </si>
  <si>
    <t>18TWR 22822 88220</t>
  </si>
  <si>
    <t>N45 56 49.8 W74 42 19.9</t>
  </si>
  <si>
    <t>18TWR 22412 88268</t>
  </si>
  <si>
    <t>N45 56 51.4 W74 42 39.0</t>
  </si>
  <si>
    <t>18TWR 21980 86945</t>
  </si>
  <si>
    <t>N45 56 08.9 W74 42 58.3</t>
  </si>
  <si>
    <t>18TWR 20504 85026</t>
  </si>
  <si>
    <t>N45 55 06.6 W74 44 08.1</t>
  </si>
  <si>
    <t>18TWR 20229 84027</t>
  </si>
  <si>
    <t>N45 54 34.2 W74 44 21.0</t>
  </si>
  <si>
    <t>18TWR 19881 82916</t>
  </si>
  <si>
    <t>N45 53 58.3 W74 44 37.4</t>
  </si>
  <si>
    <t>18TWR 19286 80980</t>
  </si>
  <si>
    <t>N45 52 55.6 W74 45 05.3</t>
  </si>
  <si>
    <t>18TWR 18345 81359</t>
  </si>
  <si>
    <t>N45 53 08.0 W74 45 48.9</t>
  </si>
  <si>
    <t>18TWR 18238 81074</t>
  </si>
  <si>
    <t>N45 52 58.8 W74 45 53.9</t>
  </si>
  <si>
    <t>18TWR 18197 81034</t>
  </si>
  <si>
    <t>N45 52 57.5 W74 45 55.7</t>
  </si>
  <si>
    <t>18TWR 17496 79590</t>
  </si>
  <si>
    <t>N45 52 10.8 W74 46 28.5</t>
  </si>
  <si>
    <t>Dorm</t>
  </si>
  <si>
    <t>Hotel</t>
  </si>
  <si>
    <r>
      <t xml:space="preserve">CP#1 - Miller Quarry
</t>
    </r>
    <r>
      <rPr>
        <sz val="10"/>
        <rFont val="Arial"/>
        <family val="2"/>
      </rPr>
      <t>219 Route 327, Crystal Falls</t>
    </r>
  </si>
  <si>
    <t>No safety point</t>
  </si>
  <si>
    <t>SP2</t>
  </si>
  <si>
    <t>SP5</t>
  </si>
  <si>
    <t>SAMEDI / SATURDAY   -   7 février, 2026</t>
  </si>
  <si>
    <t>Miller</t>
  </si>
  <si>
    <t>Esdale</t>
  </si>
  <si>
    <t>Safety Point 3
Chemin Maskinongé</t>
  </si>
  <si>
    <t>SPN-3</t>
  </si>
  <si>
    <t>Junction with Sunday trail on Chemin Altitude</t>
  </si>
  <si>
    <t>Taunton</t>
  </si>
  <si>
    <t>Junction with Sunday trail from Lac Surprise</t>
  </si>
  <si>
    <t>Junction with in-out trail to Taunton</t>
  </si>
  <si>
    <t>Golf</t>
  </si>
  <si>
    <t>DIMANCHE / SUNDAY   -   8 février, 2026</t>
  </si>
  <si>
    <r>
      <t xml:space="preserve">CP#6A - Golf Heritage
</t>
    </r>
    <r>
      <rPr>
        <sz val="10"/>
        <rFont val="Arial"/>
        <family val="2"/>
      </rPr>
      <t>70 Route 323, Notre-Dame de la Paix</t>
    </r>
  </si>
  <si>
    <r>
      <t xml:space="preserve">CP#4 - Esdale's Corner
</t>
    </r>
    <r>
      <rPr>
        <sz val="10"/>
        <rFont val="Arial"/>
        <family val="2"/>
      </rPr>
      <t>639 Chemin du Lac-à-la-Croix, Boileau</t>
    </r>
  </si>
  <si>
    <r>
      <t xml:space="preserve">CP#3 - Boileau
</t>
    </r>
    <r>
      <rPr>
        <sz val="10"/>
        <rFont val="Arial"/>
        <family val="2"/>
      </rPr>
      <t>Chemin St Viateur, Boileau</t>
    </r>
  </si>
  <si>
    <r>
      <t xml:space="preserve">CP#6D - Golf Heritage et Gold Camp
</t>
    </r>
    <r>
      <rPr>
        <sz val="10"/>
        <rFont val="Arial"/>
        <family val="2"/>
      </rPr>
      <t>70 Route 323, Notre-Dame de la Paix</t>
    </r>
  </si>
  <si>
    <t>72, Route de Crystal Falls 327
Ruelle Smith</t>
  </si>
  <si>
    <t>Sec 5</t>
  </si>
  <si>
    <t>Sec 6</t>
  </si>
  <si>
    <r>
      <t xml:space="preserve">CP#8 - Esdale's Corner
</t>
    </r>
    <r>
      <rPr>
        <sz val="10"/>
        <rFont val="Arial"/>
        <family val="2"/>
      </rPr>
      <t>639 Chemin du Lac-à-la-Croix, Boileau</t>
    </r>
  </si>
  <si>
    <t>Sec 7</t>
  </si>
  <si>
    <t>Chemin du Lac Papineau</t>
  </si>
  <si>
    <t>RA 26-01</t>
  </si>
  <si>
    <t>RA 26-02</t>
  </si>
  <si>
    <t>RC 26-03</t>
  </si>
  <si>
    <t>RC 26-04</t>
  </si>
  <si>
    <t>RA 26-05</t>
  </si>
  <si>
    <t>RC 26-06</t>
  </si>
  <si>
    <t>RC 26-07</t>
  </si>
  <si>
    <t>RC 26-09</t>
  </si>
  <si>
    <t>RC 26-10</t>
  </si>
  <si>
    <t>RC 26-11</t>
  </si>
  <si>
    <t>RC 26-12</t>
  </si>
  <si>
    <t>RC 26-13</t>
  </si>
  <si>
    <t>RC 26-14</t>
  </si>
  <si>
    <t>RC 26-15</t>
  </si>
  <si>
    <t>JCT 26-01</t>
  </si>
  <si>
    <t>JCT 26-02</t>
  </si>
  <si>
    <t>JCT 26-03</t>
  </si>
  <si>
    <t>JCT 26-04</t>
  </si>
  <si>
    <r>
      <t xml:space="preserve">Safety Point 5 (skidoo access) </t>
    </r>
    <r>
      <rPr>
        <sz val="10"/>
        <color rgb="FFFF0000"/>
        <rFont val="Arial"/>
        <family val="2"/>
      </rPr>
      <t>(80-316)</t>
    </r>
  </si>
  <si>
    <r>
      <t xml:space="preserve">CP#7 - Taunton </t>
    </r>
    <r>
      <rPr>
        <sz val="10"/>
        <color rgb="FFFF0000"/>
        <rFont val="Arial"/>
        <family val="2"/>
      </rPr>
      <t xml:space="preserve">(near 80-304)
</t>
    </r>
    <r>
      <rPr>
        <sz val="10"/>
        <color theme="1"/>
        <rFont val="Arial"/>
        <family val="2"/>
      </rPr>
      <t>Chemin Taunton, Kenauk Nature</t>
    </r>
  </si>
  <si>
    <t>RA 26-16</t>
  </si>
  <si>
    <t>Chemin Altitude (skidoo access only)</t>
  </si>
  <si>
    <r>
      <t xml:space="preserve">Safety Point Lucky (skidoo access) </t>
    </r>
    <r>
      <rPr>
        <sz val="10"/>
        <color rgb="FFFF0000"/>
        <rFont val="Arial"/>
        <family val="2"/>
      </rPr>
      <t>(80-308)</t>
    </r>
  </si>
  <si>
    <t>SP Lucky</t>
  </si>
  <si>
    <r>
      <t xml:space="preserve">Chemin Taunton, Kenauk Reserve </t>
    </r>
    <r>
      <rPr>
        <sz val="10"/>
        <color rgb="FFFF0000"/>
        <rFont val="Arial"/>
        <family val="2"/>
      </rPr>
      <t>(near 80-309)</t>
    </r>
  </si>
  <si>
    <r>
      <t xml:space="preserve">CP - Kenauk Nature Sand Pit </t>
    </r>
    <r>
      <rPr>
        <sz val="10"/>
        <color rgb="FFFF0000"/>
        <rFont val="Arial"/>
        <family val="2"/>
      </rPr>
      <t>(near 80-310)</t>
    </r>
  </si>
  <si>
    <t>RC 26-18</t>
  </si>
  <si>
    <t>RC 26-19</t>
  </si>
  <si>
    <r>
      <t xml:space="preserve">Decarie - Chemin Taunton at Chemin Redrun </t>
    </r>
    <r>
      <rPr>
        <sz val="10"/>
        <color rgb="FFFF0000"/>
        <rFont val="Arial"/>
        <family val="2"/>
      </rPr>
      <t>(80-310)</t>
    </r>
  </si>
  <si>
    <r>
      <t xml:space="preserve">Chemin Kenauk </t>
    </r>
    <r>
      <rPr>
        <sz val="10"/>
        <color rgb="FFFF0000"/>
        <rFont val="Arial"/>
        <family val="2"/>
      </rPr>
      <t>(80-275)</t>
    </r>
  </si>
  <si>
    <r>
      <t xml:space="preserve">Chemin Kenauk </t>
    </r>
    <r>
      <rPr>
        <sz val="10"/>
        <color rgb="FFFF0000"/>
        <rFont val="Arial"/>
        <family val="2"/>
      </rPr>
      <t>(80-271)</t>
    </r>
  </si>
  <si>
    <t>RC 26-20</t>
  </si>
  <si>
    <t>RA 26-21</t>
  </si>
  <si>
    <t>RC 26-22</t>
  </si>
  <si>
    <t>JCT 26-07</t>
  </si>
  <si>
    <t>Junction with Saturday trail</t>
  </si>
  <si>
    <t>CP - Kenauk Sporting Clay</t>
  </si>
  <si>
    <t>Sport Clay</t>
  </si>
  <si>
    <r>
      <t xml:space="preserve">Chemin Kenauk </t>
    </r>
    <r>
      <rPr>
        <sz val="10"/>
        <color rgb="FFFF0000"/>
        <rFont val="Arial"/>
        <family val="2"/>
      </rPr>
      <t>(near 80-314)</t>
    </r>
  </si>
  <si>
    <t>JCT 26-08</t>
  </si>
  <si>
    <t>RC 26-23</t>
  </si>
  <si>
    <t>JCT 26-09</t>
  </si>
  <si>
    <t>Junction with Saturday trail (Redrun bridge)</t>
  </si>
  <si>
    <t>Cote Angèle</t>
  </si>
  <si>
    <t>RC 26-24</t>
  </si>
  <si>
    <t>RC 26-25</t>
  </si>
  <si>
    <t>RC 26-26</t>
  </si>
  <si>
    <t>RC 26-27</t>
  </si>
  <si>
    <t>RC 26-28</t>
  </si>
  <si>
    <t>RC 26-29</t>
  </si>
  <si>
    <r>
      <t xml:space="preserve">Safety Point Ezida </t>
    </r>
    <r>
      <rPr>
        <sz val="10"/>
        <color rgb="FFFF0000"/>
        <rFont val="Arial"/>
        <family val="2"/>
      </rPr>
      <t>(80-370)</t>
    </r>
  </si>
  <si>
    <t>SP Ezilda 
RC 26-30</t>
  </si>
  <si>
    <t>Railway crossing / road to gold camp / Henri-Bourassa</t>
  </si>
  <si>
    <t>Rue Bonsecours</t>
  </si>
  <si>
    <r>
      <t xml:space="preserve">CP - Montebello
</t>
    </r>
    <r>
      <rPr>
        <sz val="10"/>
        <rFont val="Arial"/>
        <family val="2"/>
      </rPr>
      <t>CSM Office, 220 Rue Bonsecours</t>
    </r>
  </si>
  <si>
    <t>RC 26-31</t>
  </si>
  <si>
    <t>RC 26-32</t>
  </si>
  <si>
    <t>RC 26-33</t>
  </si>
  <si>
    <t>RC 26-34</t>
  </si>
  <si>
    <t>SP McArthur
RC 26-08</t>
  </si>
  <si>
    <t>Kenauk Welcome building (Tasters start here)</t>
  </si>
  <si>
    <t>CP Tasters at Sporting Clay</t>
  </si>
  <si>
    <t>Sec 5T</t>
  </si>
  <si>
    <t>JCT 26-05</t>
  </si>
  <si>
    <t>JCT 26-06</t>
  </si>
  <si>
    <r>
      <t xml:space="preserve">Chemin Redrun at Chemin Sugarbush </t>
    </r>
    <r>
      <rPr>
        <sz val="10"/>
        <color rgb="FFFF0000"/>
        <rFont val="Arial"/>
        <family val="2"/>
      </rPr>
      <t>(80-312)</t>
    </r>
  </si>
  <si>
    <t>Tasters</t>
  </si>
  <si>
    <t>5T</t>
  </si>
  <si>
    <r>
      <t xml:space="preserve">CP#3 - Boileau
</t>
    </r>
    <r>
      <rPr>
        <sz val="10"/>
        <rFont val="Arial"/>
        <family val="2"/>
      </rPr>
      <t>Chemin du Lac Champagneur et Chemin St-Viateur, Boileau</t>
    </r>
  </si>
  <si>
    <t>18TWR 01459 68197</t>
  </si>
  <si>
    <t>N45° 46' 02.4" W74° 58' 52.4"</t>
  </si>
  <si>
    <t>18TWR1219379525</t>
  </si>
  <si>
    <t>N45° 52' 09.1" W74° 50' 34.5"</t>
  </si>
  <si>
    <t>18TWR1206371195</t>
  </si>
  <si>
    <t>N45° 47' 39.2" W74° 50' 41.2"</t>
  </si>
  <si>
    <t>CP#5 - Taunton</t>
  </si>
  <si>
    <t>18TWR0828366684</t>
  </si>
  <si>
    <t>N45° 45' 13.2" W74° 53' 36.6"</t>
  </si>
  <si>
    <t>Safety Point 5/6 (skidoo access)
Junction with Sunday trail</t>
  </si>
  <si>
    <r>
      <t xml:space="preserve">CP#6A and Gold Camp - Golf Heritage
</t>
    </r>
    <r>
      <rPr>
        <sz val="10"/>
        <rFont val="Arial"/>
        <family val="2"/>
      </rPr>
      <t>70 Route 323, Notre-Dame de la Paix</t>
    </r>
  </si>
  <si>
    <r>
      <t xml:space="preserve">CP#6D and Gold Camp - Golf Heritage
</t>
    </r>
    <r>
      <rPr>
        <sz val="10"/>
        <rFont val="Arial"/>
        <family val="2"/>
      </rPr>
      <t>70 Route 323, Notre-Dame de la Paix</t>
    </r>
  </si>
  <si>
    <t>CP#7 - Taunton</t>
  </si>
  <si>
    <t>Safety Point Lucky (skidoo access)
Lac Taunton, Kenauk Nature</t>
  </si>
  <si>
    <t>18TWR1403771517</t>
  </si>
  <si>
    <t>N45° 47' 49.5" W74° 49' 09.8"</t>
  </si>
  <si>
    <t>18TWR1242367771</t>
  </si>
  <si>
    <t>N45° 45' 48.2" W74° 50' 24.9"</t>
  </si>
  <si>
    <r>
      <t xml:space="preserve">CP#9 - Kenauk Nature Sand Pit
</t>
    </r>
    <r>
      <rPr>
        <sz val="10"/>
        <rFont val="Arial"/>
        <family val="2"/>
      </rPr>
      <t>Chemin Taunton near Chemin Redrun</t>
    </r>
  </si>
  <si>
    <r>
      <t xml:space="preserve">CP#10 - Kenauk Nature Sporting Clay
</t>
    </r>
    <r>
      <rPr>
        <sz val="10"/>
        <rFont val="Arial"/>
        <family val="2"/>
      </rPr>
      <t>Chemin Kenauk</t>
    </r>
  </si>
  <si>
    <t>18TWR1110162269</t>
  </si>
  <si>
    <t>N45° 42' 50.0" W74° 51' 26.5"</t>
  </si>
  <si>
    <t>Safety Point Ezilda
Côte Ezilda</t>
  </si>
  <si>
    <t>SP Ezilda</t>
  </si>
  <si>
    <t>18TWR0582658452</t>
  </si>
  <si>
    <t>N45° 40' 46.6" W74° 55' 30.7"</t>
  </si>
  <si>
    <r>
      <t xml:space="preserve">CP#11 - Montebello
</t>
    </r>
    <r>
      <rPr>
        <sz val="10"/>
        <rFont val="Arial"/>
        <family val="2"/>
      </rPr>
      <t>CSM Office, 220 Rue Bonsecours</t>
    </r>
  </si>
  <si>
    <t>18TWR0467455217</t>
  </si>
  <si>
    <t>N45° 39' 01.8" W74° 56' 24.1"</t>
  </si>
  <si>
    <t>Safety Point 3 - Boileau
735, Chemin Maskinongé, Boileau</t>
  </si>
  <si>
    <t>SP 5/6</t>
  </si>
  <si>
    <t>N45° 54' 07.4" W74° 44' 19.7"</t>
  </si>
  <si>
    <t>18TWR 20261 83198</t>
  </si>
  <si>
    <t>RC 26-10a</t>
  </si>
  <si>
    <t>RC 26-10b</t>
  </si>
  <si>
    <t>Chemin Charron</t>
  </si>
  <si>
    <t>N45 55 06.3 W74 44 17.7</t>
  </si>
  <si>
    <t>N45° 42' 52.0" W74° 52' 02.7"</t>
  </si>
  <si>
    <t>18TWR1031962328</t>
  </si>
  <si>
    <t>18TWR 10319 62328</t>
  </si>
  <si>
    <t>18TWR 11101 62269</t>
  </si>
  <si>
    <t>18TWR 12193 79525</t>
  </si>
  <si>
    <t>18TWR 12063 71195</t>
  </si>
  <si>
    <t>N45° 51' 10.1" W74° 47' 19.4"</t>
  </si>
  <si>
    <t>18TWR1242968717</t>
  </si>
  <si>
    <t>N45° 46' 18.9" W74° 50' 24.5"</t>
  </si>
  <si>
    <t>18TWR1236968171</t>
  </si>
  <si>
    <t>N45° 46' 01.2" W74° 50' 27.3"</t>
  </si>
  <si>
    <t>18TWR1239067754</t>
  </si>
  <si>
    <t>N45° 45' 47.6" W74° 50' 26.4"</t>
  </si>
  <si>
    <t>18TWR1207862875</t>
  </si>
  <si>
    <t>N45° 43' 09.6" W74° 50' 41.3"</t>
  </si>
  <si>
    <t>18TWR1074362460</t>
  </si>
  <si>
    <t>N45° 42' 56.2" W74° 51' 43.1"</t>
  </si>
  <si>
    <t>N45° 42' 51.9" W74° 52' 02.7"</t>
  </si>
  <si>
    <t>18TWR0911562063</t>
  </si>
  <si>
    <t>N45° 42' 43.4" W74° 52' 58.4"</t>
  </si>
  <si>
    <t>18TWR0891962080</t>
  </si>
  <si>
    <t>N45° 42' 44.0" W74° 53' 07.5"</t>
  </si>
  <si>
    <t>18TWR0872862076</t>
  </si>
  <si>
    <t>N45° 42' 43.9" W74° 53' 16.3"</t>
  </si>
  <si>
    <t>18TWR0804262159</t>
  </si>
  <si>
    <t>N45° 42' 46.6" W74° 53' 48.0"</t>
  </si>
  <si>
    <t>18TWR0751761042</t>
  </si>
  <si>
    <t>N45° 42' 10.4" W74° 54' 12.4"</t>
  </si>
  <si>
    <t>18TWR0740860761</t>
  </si>
  <si>
    <t>N45° 42' 01.3" W74° 54' 17.4"</t>
  </si>
  <si>
    <t>18TWR0999766039</t>
  </si>
  <si>
    <t>18TWR0482955644</t>
  </si>
  <si>
    <t>N45° 39' 15.6" W74° 56' 16.9"</t>
  </si>
  <si>
    <t>N45° 39' 05.5" W74° 56' 25.5"</t>
  </si>
  <si>
    <t>N45° 39' 10.8" W74° 56' 25.5"</t>
  </si>
  <si>
    <t>N45° 39' 13.4" W74° 56' 25.4"</t>
  </si>
  <si>
    <t>18TWR0464555578</t>
  </si>
  <si>
    <t>18TWR0464355497</t>
  </si>
  <si>
    <t>18TWR0464355333</t>
  </si>
  <si>
    <t>18TWR1640277714</t>
  </si>
  <si>
    <t>18TWR 20297 85018</t>
  </si>
  <si>
    <r>
      <t xml:space="preserve">CP#5 - Taunton </t>
    </r>
    <r>
      <rPr>
        <sz val="10"/>
        <color rgb="FFFF0000"/>
        <rFont val="Arial"/>
        <family val="2"/>
      </rPr>
      <t xml:space="preserve">(near 80-304)
</t>
    </r>
    <r>
      <rPr>
        <sz val="10"/>
        <color theme="1"/>
        <rFont val="Arial"/>
        <family val="2"/>
      </rPr>
      <t>Chemin Taunton, Kenauk Nature</t>
    </r>
  </si>
  <si>
    <t>Slowest CdB at cut-off</t>
  </si>
  <si>
    <r>
      <t xml:space="preserve">Gold Dorm - Arundel Elementary School
</t>
    </r>
    <r>
      <rPr>
        <sz val="10"/>
        <rFont val="Arial"/>
        <family val="2"/>
      </rPr>
      <t>5 Rue School, Arundel</t>
    </r>
  </si>
  <si>
    <t>Actual Times - 2023 on Same Trail</t>
  </si>
  <si>
    <t>Actual Times - 2025 on Same Trail</t>
  </si>
  <si>
    <t>N45° 58' 06.1" W74° 36' 53.3"</t>
  </si>
  <si>
    <t>18TWR 29842 90605</t>
  </si>
  <si>
    <t>Chemin Redrun at Balsam</t>
  </si>
  <si>
    <r>
      <t xml:space="preserve">Kenauk Gate driveway </t>
    </r>
    <r>
      <rPr>
        <sz val="10"/>
        <color rgb="FFFF0000"/>
        <rFont val="Arial"/>
        <family val="2"/>
      </rPr>
      <t>(near 80-269)</t>
    </r>
  </si>
  <si>
    <t>10A</t>
  </si>
  <si>
    <t>Accueil</t>
  </si>
  <si>
    <t>2 beachflag + cones 5, flares
on highway</t>
  </si>
  <si>
    <t>no</t>
  </si>
  <si>
    <t>cones 20</t>
  </si>
  <si>
    <t>faire chemin de cones vers parking hotel de ville
entre l'eglise et chemin de la Rouge</t>
  </si>
  <si>
    <t>stick + cones 5 + sandwich</t>
  </si>
  <si>
    <t>Chemin de Gray Valley (house #140) 
at ch Laurin /Corridor aérobique</t>
  </si>
  <si>
    <t>Chemin Williams/Rockway Valley</t>
  </si>
  <si>
    <t>Safety</t>
  </si>
  <si>
    <t>07:15 - 13:00</t>
  </si>
  <si>
    <t>cones 10 + sandwich</t>
  </si>
  <si>
    <t>SKI bordure de chemin - mettre cônes</t>
  </si>
  <si>
    <t>As per CP diagram</t>
  </si>
  <si>
    <t>2026
Personnel</t>
  </si>
  <si>
    <t>08:15 - 13:00</t>
  </si>
  <si>
    <t>Maybe</t>
  </si>
  <si>
    <t>RA 26-17</t>
  </si>
  <si>
    <t>cones 5 + snow shovel</t>
  </si>
  <si>
    <t>Who?</t>
  </si>
  <si>
    <t>Control person at gate</t>
  </si>
  <si>
    <t>Ski on side of road</t>
  </si>
  <si>
    <t>Cones 10</t>
  </si>
  <si>
    <t>Barricade</t>
  </si>
  <si>
    <t>CP Tasters at Golf Heritage</t>
  </si>
  <si>
    <t>Junction with Section 5</t>
  </si>
  <si>
    <t>Turnaround on Section 5</t>
  </si>
  <si>
    <t>CP Tasters at Golf</t>
  </si>
  <si>
    <t>Google Maps</t>
  </si>
  <si>
    <t>https://maps.app.goo.gl/XYseCL7425vvkG2SA</t>
  </si>
  <si>
    <t>https://maps.app.goo.gl/JWNkzpmwDF34N2hY6</t>
  </si>
  <si>
    <t>https://maps.app.goo.gl/oCYdzguMyxEiFjHF9</t>
  </si>
  <si>
    <t>https://maps.app.goo.gl/zMfDW75g2M1xWP478</t>
  </si>
  <si>
    <t>https://maps.app.goo.gl/jSNKdk1CATfcSAze7</t>
  </si>
  <si>
    <t>https://maps.app.goo.gl/FWntzdd75ZcqddLz8</t>
  </si>
  <si>
    <t>https://maps.app.goo.gl/a7YBupwZp8cUmN6x9</t>
  </si>
  <si>
    <t>https://maps.app.goo.gl/jXtUoFdrijaw1MqG9</t>
  </si>
  <si>
    <t>https://maps.app.goo.gl/i2SMJG2cCSCJpEvx9</t>
  </si>
  <si>
    <t>https://maps.app.goo.gl/Wax2PfegJwNpDakr7</t>
  </si>
  <si>
    <t>https://maps.app.goo.gl/2iC4uQYXYMy38qhZ7</t>
  </si>
  <si>
    <t>https://maps.app.goo.gl/bCJLLSmvy4A7FVG79</t>
  </si>
  <si>
    <t>https://maps.app.goo.gl/k8couUacW4dToSpn9</t>
  </si>
  <si>
    <t>https://maps.app.goo.gl/DNnbwaG2h5tkSZNY6</t>
  </si>
  <si>
    <t>https://maps.app.goo.gl/VJtZ4mZx7v2eoD4B6</t>
  </si>
  <si>
    <t>https://maps.app.goo.gl/5t7c3XzqMAqcSWWMA</t>
  </si>
  <si>
    <t>https://maps.app.goo.gl/jv9P6Kg6xemM1Ft76</t>
  </si>
  <si>
    <t>Slowest CdB</t>
  </si>
  <si>
    <t>Silver</t>
  </si>
  <si>
    <t>Bronze</t>
  </si>
  <si>
    <t>HM</t>
  </si>
  <si>
    <t>Revised time since v6</t>
  </si>
  <si>
    <t>Revised times since v4</t>
  </si>
  <si>
    <t>Revised time since 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</si>
</sst>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\(#,##0.0\)"/>
  </numFmts>
  <fonts count="28" x14ac:knownFonts="1">
    <font>
      <sz val="10"/>
      <color theme="1"/>
      <name val="Arial"/>
      <family val="2"/>
      <charset val="129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strike/>
      <sz val="10"/>
      <color theme="1"/>
      <name val="Arial"/>
      <family val="2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24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204"/>
    </font>
    <font>
      <sz val="10"/>
      <color rgb="FF000000"/>
      <name val="Arial"/>
      <family val="2"/>
      <charset val="129"/>
    </font>
    <font>
      <b/>
      <sz val="10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27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27"/>
      </patternFill>
    </fill>
    <fill>
      <patternFill patternType="solid">
        <fgColor rgb="FFD8D8D8"/>
        <bgColor rgb="FFD8D8D8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indexed="22"/>
        <bgColor indexed="64"/>
      </patternFill>
    </fill>
    <fill>
      <patternFill patternType="solid">
        <fgColor rgb="FFFCF305"/>
        <bgColor rgb="FFFCF305"/>
      </patternFill>
    </fill>
    <fill>
      <patternFill patternType="solid">
        <fgColor rgb="FFC5D9F1"/>
        <bgColor rgb="FF000000"/>
      </patternFill>
    </fill>
    <fill>
      <patternFill patternType="solid">
        <fgColor indexed="22"/>
        <bgColor indexed="3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1" fillId="0" borderId="0"/>
  </cellStyleXfs>
  <cellXfs count="29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20" fontId="0" fillId="0" borderId="0" xfId="0" applyNumberFormat="1" applyAlignment="1">
      <alignment horizontal="center"/>
    </xf>
    <xf numFmtId="0" fontId="5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/>
    <xf numFmtId="0" fontId="2" fillId="0" borderId="3" xfId="0" applyFont="1" applyBorder="1"/>
    <xf numFmtId="0" fontId="2" fillId="0" borderId="1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20" fontId="1" fillId="0" borderId="1" xfId="0" applyNumberFormat="1" applyFont="1" applyBorder="1" applyAlignment="1">
      <alignment horizontal="center"/>
    </xf>
    <xf numFmtId="20" fontId="10" fillId="0" borderId="0" xfId="0" applyNumberFormat="1" applyFont="1" applyAlignment="1">
      <alignment horizontal="center"/>
    </xf>
    <xf numFmtId="20" fontId="10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20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20" fontId="0" fillId="0" borderId="4" xfId="0" applyNumberFormat="1" applyBorder="1" applyAlignment="1">
      <alignment horizontal="center"/>
    </xf>
    <xf numFmtId="0" fontId="0" fillId="0" borderId="1" xfId="0" applyBorder="1"/>
    <xf numFmtId="0" fontId="0" fillId="0" borderId="5" xfId="0" applyBorder="1" applyAlignment="1">
      <alignment horizontal="center"/>
    </xf>
    <xf numFmtId="0" fontId="1" fillId="0" borderId="2" xfId="0" applyFont="1" applyBorder="1"/>
    <xf numFmtId="0" fontId="0" fillId="0" borderId="3" xfId="0" applyBorder="1" applyAlignment="1">
      <alignment horizontal="center"/>
    </xf>
    <xf numFmtId="0" fontId="0" fillId="0" borderId="2" xfId="0" applyBorder="1"/>
    <xf numFmtId="20" fontId="0" fillId="0" borderId="2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2" fillId="0" borderId="5" xfId="0" applyFont="1" applyBorder="1"/>
    <xf numFmtId="0" fontId="0" fillId="0" borderId="2" xfId="0" applyBorder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/>
    </xf>
    <xf numFmtId="0" fontId="6" fillId="0" borderId="0" xfId="0" applyFont="1"/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0" fontId="0" fillId="5" borderId="0" xfId="0" applyNumberFormat="1" applyFill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20" fontId="1" fillId="0" borderId="0" xfId="0" applyNumberFormat="1" applyFont="1" applyAlignment="1">
      <alignment horizontal="center"/>
    </xf>
    <xf numFmtId="165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20" fontId="0" fillId="0" borderId="9" xfId="0" applyNumberFormat="1" applyBorder="1" applyAlignment="1">
      <alignment horizontal="center" vertical="center"/>
    </xf>
    <xf numFmtId="165" fontId="0" fillId="8" borderId="0" xfId="0" applyNumberFormat="1" applyFill="1" applyAlignment="1">
      <alignment vertical="center"/>
    </xf>
    <xf numFmtId="20" fontId="0" fillId="8" borderId="9" xfId="0" applyNumberFormat="1" applyFill="1" applyBorder="1" applyAlignment="1">
      <alignment horizontal="center" vertical="center"/>
    </xf>
    <xf numFmtId="20" fontId="0" fillId="8" borderId="1" xfId="0" applyNumberFormat="1" applyFill="1" applyBorder="1" applyAlignment="1">
      <alignment vertical="center"/>
    </xf>
    <xf numFmtId="0" fontId="0" fillId="8" borderId="9" xfId="0" applyFill="1" applyBorder="1" applyAlignment="1">
      <alignment vertical="center"/>
    </xf>
    <xf numFmtId="20" fontId="9" fillId="8" borderId="1" xfId="0" applyNumberFormat="1" applyFont="1" applyFill="1" applyBorder="1" applyAlignment="1">
      <alignment vertical="center"/>
    </xf>
    <xf numFmtId="0" fontId="0" fillId="8" borderId="0" xfId="0" applyFill="1" applyAlignment="1">
      <alignment vertical="center"/>
    </xf>
    <xf numFmtId="20" fontId="0" fillId="8" borderId="0" xfId="0" applyNumberFormat="1" applyFill="1" applyAlignment="1">
      <alignment horizontal="center" vertical="center"/>
    </xf>
    <xf numFmtId="20" fontId="0" fillId="0" borderId="1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0" xfId="0" applyFill="1" applyAlignment="1">
      <alignment vertical="center"/>
    </xf>
    <xf numFmtId="20" fontId="0" fillId="4" borderId="1" xfId="0" applyNumberFormat="1" applyFill="1" applyBorder="1" applyAlignment="1">
      <alignment vertical="center"/>
    </xf>
    <xf numFmtId="20" fontId="0" fillId="5" borderId="1" xfId="0" applyNumberFormat="1" applyFill="1" applyBorder="1" applyAlignment="1">
      <alignment vertical="center"/>
    </xf>
    <xf numFmtId="20" fontId="9" fillId="5" borderId="1" xfId="0" applyNumberFormat="1" applyFont="1" applyFill="1" applyBorder="1" applyAlignment="1">
      <alignment vertical="center"/>
    </xf>
    <xf numFmtId="20" fontId="9" fillId="4" borderId="1" xfId="0" applyNumberFormat="1" applyFont="1" applyFill="1" applyBorder="1" applyAlignment="1">
      <alignment vertical="center"/>
    </xf>
    <xf numFmtId="0" fontId="11" fillId="0" borderId="2" xfId="45" applyFont="1" applyBorder="1" applyAlignment="1">
      <alignment horizontal="center" vertical="center" wrapText="1"/>
    </xf>
    <xf numFmtId="0" fontId="11" fillId="0" borderId="3" xfId="45" applyFont="1" applyBorder="1" applyAlignment="1">
      <alignment horizontal="center" vertical="center" wrapText="1"/>
    </xf>
    <xf numFmtId="0" fontId="11" fillId="0" borderId="0" xfId="45" applyFont="1" applyAlignment="1">
      <alignment horizontal="center" vertical="center" wrapText="1"/>
    </xf>
    <xf numFmtId="0" fontId="2" fillId="6" borderId="1" xfId="45" applyFont="1" applyFill="1" applyBorder="1" applyAlignment="1">
      <alignment horizontal="left" vertical="center" wrapText="1"/>
    </xf>
    <xf numFmtId="0" fontId="1" fillId="0" borderId="1" xfId="45" applyBorder="1" applyAlignment="1">
      <alignment horizontal="left" vertical="center" wrapText="1"/>
    </xf>
    <xf numFmtId="0" fontId="2" fillId="7" borderId="0" xfId="45" applyFont="1" applyFill="1" applyAlignment="1">
      <alignment horizontal="left" vertical="center" wrapText="1"/>
    </xf>
    <xf numFmtId="0" fontId="12" fillId="0" borderId="0" xfId="45" applyFont="1" applyAlignment="1">
      <alignment vertical="center"/>
    </xf>
    <xf numFmtId="0" fontId="1" fillId="9" borderId="1" xfId="45" applyFill="1" applyBorder="1" applyAlignment="1">
      <alignment horizontal="left" vertical="center" wrapText="1"/>
    </xf>
    <xf numFmtId="0" fontId="2" fillId="7" borderId="1" xfId="45" applyFont="1" applyFill="1" applyBorder="1" applyAlignment="1">
      <alignment horizontal="left" vertical="center" wrapText="1"/>
    </xf>
    <xf numFmtId="0" fontId="12" fillId="0" borderId="0" xfId="45" applyFont="1" applyAlignment="1">
      <alignment horizontal="left" vertical="center" wrapText="1"/>
    </xf>
    <xf numFmtId="0" fontId="11" fillId="4" borderId="0" xfId="45" applyFont="1" applyFill="1" applyAlignment="1">
      <alignment vertical="center"/>
    </xf>
    <xf numFmtId="0" fontId="11" fillId="0" borderId="0" xfId="45" applyFont="1" applyAlignment="1">
      <alignment vertical="center"/>
    </xf>
    <xf numFmtId="165" fontId="12" fillId="0" borderId="0" xfId="45" applyNumberFormat="1" applyFont="1" applyAlignment="1">
      <alignment vertical="center"/>
    </xf>
    <xf numFmtId="165" fontId="9" fillId="8" borderId="4" xfId="0" applyNumberFormat="1" applyFont="1" applyFill="1" applyBorder="1" applyAlignment="1">
      <alignment vertical="center"/>
    </xf>
    <xf numFmtId="165" fontId="12" fillId="4" borderId="0" xfId="45" applyNumberFormat="1" applyFont="1" applyFill="1" applyAlignment="1">
      <alignment vertical="center"/>
    </xf>
    <xf numFmtId="0" fontId="2" fillId="6" borderId="0" xfId="45" applyFont="1" applyFill="1" applyAlignment="1">
      <alignment horizontal="left" vertical="center" wrapText="1"/>
    </xf>
    <xf numFmtId="165" fontId="11" fillId="0" borderId="2" xfId="45" applyNumberFormat="1" applyFont="1" applyBorder="1" applyAlignment="1">
      <alignment horizontal="center" vertical="center" wrapText="1"/>
    </xf>
    <xf numFmtId="165" fontId="11" fillId="0" borderId="3" xfId="45" applyNumberFormat="1" applyFont="1" applyBorder="1" applyAlignment="1">
      <alignment horizontal="center" vertical="center" wrapText="1"/>
    </xf>
    <xf numFmtId="0" fontId="11" fillId="0" borderId="1" xfId="45" applyFont="1" applyBorder="1" applyAlignment="1">
      <alignment horizontal="center" vertical="center" wrapText="1"/>
    </xf>
    <xf numFmtId="165" fontId="11" fillId="0" borderId="0" xfId="45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12" fillId="8" borderId="0" xfId="45" applyFont="1" applyFill="1" applyAlignment="1">
      <alignment vertical="center"/>
    </xf>
    <xf numFmtId="0" fontId="12" fillId="4" borderId="0" xfId="45" applyFont="1" applyFill="1" applyAlignment="1">
      <alignment vertical="center"/>
    </xf>
    <xf numFmtId="20" fontId="15" fillId="5" borderId="0" xfId="0" applyNumberFormat="1" applyFont="1" applyFill="1" applyAlignment="1">
      <alignment horizontal="center"/>
    </xf>
    <xf numFmtId="164" fontId="0" fillId="0" borderId="0" xfId="0" applyNumberFormat="1"/>
    <xf numFmtId="165" fontId="0" fillId="0" borderId="1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4" xfId="0" applyNumberFormat="1" applyBorder="1"/>
    <xf numFmtId="165" fontId="0" fillId="0" borderId="0" xfId="0" applyNumberFormat="1"/>
    <xf numFmtId="20" fontId="12" fillId="0" borderId="0" xfId="45" applyNumberFormat="1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1" fillId="0" borderId="5" xfId="45" applyFont="1" applyBorder="1" applyAlignment="1">
      <alignment horizontal="center" vertical="center" wrapText="1"/>
    </xf>
    <xf numFmtId="0" fontId="11" fillId="0" borderId="4" xfId="45" applyFont="1" applyBorder="1" applyAlignment="1">
      <alignment horizontal="center" vertical="center" wrapText="1"/>
    </xf>
    <xf numFmtId="0" fontId="2" fillId="6" borderId="4" xfId="45" applyFont="1" applyFill="1" applyBorder="1" applyAlignment="1">
      <alignment horizontal="left" vertical="center" wrapText="1"/>
    </xf>
    <xf numFmtId="0" fontId="12" fillId="0" borderId="4" xfId="45" applyFont="1" applyBorder="1" applyAlignment="1">
      <alignment horizontal="left" vertical="center" wrapText="1"/>
    </xf>
    <xf numFmtId="0" fontId="1" fillId="0" borderId="4" xfId="45" applyBorder="1" applyAlignment="1">
      <alignment vertical="center"/>
    </xf>
    <xf numFmtId="0" fontId="12" fillId="0" borderId="4" xfId="45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165" fontId="0" fillId="0" borderId="4" xfId="0" applyNumberFormat="1" applyBorder="1" applyAlignment="1">
      <alignment vertical="center"/>
    </xf>
    <xf numFmtId="0" fontId="1" fillId="0" borderId="4" xfId="45" applyBorder="1" applyAlignment="1">
      <alignment horizontal="left" vertical="center" wrapText="1"/>
    </xf>
    <xf numFmtId="165" fontId="9" fillId="8" borderId="0" xfId="0" applyNumberFormat="1" applyFont="1" applyFill="1" applyAlignment="1">
      <alignment vertical="center"/>
    </xf>
    <xf numFmtId="0" fontId="1" fillId="8" borderId="1" xfId="45" applyFill="1" applyBorder="1" applyAlignment="1">
      <alignment horizontal="left" vertical="center" wrapText="1"/>
    </xf>
    <xf numFmtId="165" fontId="0" fillId="8" borderId="4" xfId="0" applyNumberFormat="1" applyFill="1" applyBorder="1" applyAlignment="1">
      <alignment vertical="center"/>
    </xf>
    <xf numFmtId="0" fontId="11" fillId="8" borderId="0" xfId="45" applyFont="1" applyFill="1" applyAlignment="1">
      <alignment horizontal="center" vertical="center" textRotation="180"/>
    </xf>
    <xf numFmtId="0" fontId="12" fillId="4" borderId="1" xfId="45" applyFont="1" applyFill="1" applyBorder="1" applyAlignment="1">
      <alignment vertical="center"/>
    </xf>
    <xf numFmtId="0" fontId="2" fillId="10" borderId="7" xfId="45" applyFont="1" applyFill="1" applyBorder="1" applyAlignment="1">
      <alignment horizontal="left" vertical="center" wrapText="1"/>
    </xf>
    <xf numFmtId="0" fontId="2" fillId="10" borderId="8" xfId="45" applyFont="1" applyFill="1" applyBorder="1" applyAlignment="1">
      <alignment horizontal="left" vertical="center" wrapText="1"/>
    </xf>
    <xf numFmtId="165" fontId="9" fillId="4" borderId="11" xfId="0" applyNumberFormat="1" applyFont="1" applyFill="1" applyBorder="1" applyAlignment="1">
      <alignment vertical="center"/>
    </xf>
    <xf numFmtId="165" fontId="9" fillId="4" borderId="7" xfId="0" applyNumberFormat="1" applyFont="1" applyFill="1" applyBorder="1" applyAlignment="1">
      <alignment vertical="center"/>
    </xf>
    <xf numFmtId="20" fontId="0" fillId="4" borderId="7" xfId="0" applyNumberFormat="1" applyFill="1" applyBorder="1" applyAlignment="1">
      <alignment horizontal="center" vertical="center"/>
    </xf>
    <xf numFmtId="20" fontId="0" fillId="4" borderId="8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37" fontId="0" fillId="0" borderId="0" xfId="0" applyNumberFormat="1" applyAlignment="1">
      <alignment horizontal="center"/>
    </xf>
    <xf numFmtId="37" fontId="0" fillId="0" borderId="2" xfId="0" applyNumberForma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7" fontId="0" fillId="0" borderId="3" xfId="0" applyNumberFormat="1" applyBorder="1" applyAlignment="1">
      <alignment horizontal="center"/>
    </xf>
    <xf numFmtId="37" fontId="0" fillId="0" borderId="2" xfId="0" quotePrefix="1" applyNumberForma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4" fontId="0" fillId="0" borderId="9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12" fillId="0" borderId="4" xfId="0" applyFont="1" applyBorder="1" applyAlignment="1">
      <alignment vertical="center" wrapText="1"/>
    </xf>
    <xf numFmtId="20" fontId="9" fillId="0" borderId="0" xfId="0" applyNumberFormat="1" applyFont="1" applyAlignment="1">
      <alignment horizontal="center"/>
    </xf>
    <xf numFmtId="0" fontId="12" fillId="0" borderId="0" xfId="0" applyFont="1" applyAlignment="1">
      <alignment vertical="center"/>
    </xf>
    <xf numFmtId="0" fontId="16" fillId="7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left" vertical="center" wrapText="1"/>
    </xf>
    <xf numFmtId="165" fontId="12" fillId="8" borderId="1" xfId="45" applyNumberFormat="1" applyFont="1" applyFill="1" applyBorder="1" applyAlignment="1">
      <alignment vertical="center"/>
    </xf>
    <xf numFmtId="165" fontId="12" fillId="0" borderId="1" xfId="45" applyNumberFormat="1" applyFont="1" applyBorder="1" applyAlignment="1">
      <alignment vertical="center"/>
    </xf>
    <xf numFmtId="20" fontId="17" fillId="8" borderId="1" xfId="0" applyNumberFormat="1" applyFont="1" applyFill="1" applyBorder="1" applyAlignment="1">
      <alignment vertical="center"/>
    </xf>
    <xf numFmtId="20" fontId="0" fillId="8" borderId="1" xfId="0" applyNumberFormat="1" applyFill="1" applyBorder="1" applyAlignment="1">
      <alignment horizontal="right" vertical="center"/>
    </xf>
    <xf numFmtId="20" fontId="19" fillId="5" borderId="1" xfId="0" applyNumberFormat="1" applyFont="1" applyFill="1" applyBorder="1" applyAlignment="1">
      <alignment horizontal="center"/>
    </xf>
    <xf numFmtId="0" fontId="12" fillId="0" borderId="1" xfId="45" applyFont="1" applyBorder="1" applyAlignment="1">
      <alignment vertical="center"/>
    </xf>
    <xf numFmtId="20" fontId="9" fillId="0" borderId="1" xfId="0" applyNumberFormat="1" applyFont="1" applyBorder="1" applyAlignment="1">
      <alignment vertical="center"/>
    </xf>
    <xf numFmtId="20" fontId="18" fillId="5" borderId="1" xfId="45" applyNumberFormat="1" applyFont="1" applyFill="1" applyBorder="1" applyAlignment="1">
      <alignment vertical="center"/>
    </xf>
    <xf numFmtId="165" fontId="12" fillId="4" borderId="1" xfId="45" applyNumberFormat="1" applyFont="1" applyFill="1" applyBorder="1" applyAlignment="1">
      <alignment vertical="center"/>
    </xf>
    <xf numFmtId="20" fontId="0" fillId="0" borderId="10" xfId="0" applyNumberFormat="1" applyBorder="1" applyAlignment="1">
      <alignment horizontal="center" vertical="center"/>
    </xf>
    <xf numFmtId="20" fontId="0" fillId="5" borderId="3" xfId="0" applyNumberFormat="1" applyFill="1" applyBorder="1" applyAlignment="1">
      <alignment vertical="center"/>
    </xf>
    <xf numFmtId="20" fontId="17" fillId="5" borderId="1" xfId="0" applyNumberFormat="1" applyFont="1" applyFill="1" applyBorder="1" applyAlignment="1">
      <alignment vertical="center"/>
    </xf>
    <xf numFmtId="165" fontId="17" fillId="8" borderId="0" xfId="0" applyNumberFormat="1" applyFont="1" applyFill="1" applyAlignment="1">
      <alignment vertical="center"/>
    </xf>
    <xf numFmtId="0" fontId="22" fillId="0" borderId="12" xfId="304" applyFont="1" applyBorder="1" applyAlignment="1">
      <alignment horizontal="center" vertical="center" wrapText="1"/>
    </xf>
    <xf numFmtId="0" fontId="22" fillId="0" borderId="0" xfId="304" applyFont="1" applyAlignment="1">
      <alignment horizontal="center" vertical="center" wrapText="1"/>
    </xf>
    <xf numFmtId="0" fontId="21" fillId="0" borderId="0" xfId="304"/>
    <xf numFmtId="0" fontId="21" fillId="0" borderId="0" xfId="304" applyAlignment="1">
      <alignment vertical="center"/>
    </xf>
    <xf numFmtId="49" fontId="21" fillId="0" borderId="0" xfId="304" applyNumberFormat="1" applyAlignment="1">
      <alignment horizontal="center" vertical="center" wrapText="1"/>
    </xf>
    <xf numFmtId="49" fontId="21" fillId="0" borderId="14" xfId="304" applyNumberFormat="1" applyBorder="1" applyAlignment="1">
      <alignment horizontal="center" vertical="center" wrapText="1"/>
    </xf>
    <xf numFmtId="0" fontId="2" fillId="0" borderId="14" xfId="304" applyFont="1" applyBorder="1" applyAlignment="1">
      <alignment horizontal="left" vertical="center" wrapText="1"/>
    </xf>
    <xf numFmtId="0" fontId="21" fillId="0" borderId="0" xfId="304" applyAlignment="1">
      <alignment horizontal="left" vertical="center" wrapText="1"/>
    </xf>
    <xf numFmtId="0" fontId="23" fillId="0" borderId="0" xfId="304" applyFont="1" applyAlignment="1">
      <alignment vertical="center"/>
    </xf>
    <xf numFmtId="0" fontId="11" fillId="0" borderId="0" xfId="45" applyFont="1" applyAlignment="1">
      <alignment horizontal="center" vertical="center" textRotation="180"/>
    </xf>
    <xf numFmtId="0" fontId="2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65" fontId="0" fillId="4" borderId="8" xfId="0" applyNumberFormat="1" applyFill="1" applyBorder="1" applyAlignment="1">
      <alignment vertical="center"/>
    </xf>
    <xf numFmtId="0" fontId="1" fillId="9" borderId="0" xfId="45" applyFill="1" applyAlignment="1">
      <alignment horizontal="left" vertical="center" wrapText="1"/>
    </xf>
    <xf numFmtId="20" fontId="0" fillId="0" borderId="0" xfId="0" applyNumberFormat="1" applyAlignment="1">
      <alignment horizontal="center" vertical="center"/>
    </xf>
    <xf numFmtId="165" fontId="9" fillId="8" borderId="1" xfId="0" applyNumberFormat="1" applyFont="1" applyFill="1" applyBorder="1" applyAlignment="1">
      <alignment vertical="center"/>
    </xf>
    <xf numFmtId="20" fontId="0" fillId="4" borderId="1" xfId="0" applyNumberFormat="1" applyFill="1" applyBorder="1" applyAlignment="1">
      <alignment horizontal="right" vertical="center"/>
    </xf>
    <xf numFmtId="20" fontId="17" fillId="8" borderId="1" xfId="0" applyNumberFormat="1" applyFont="1" applyFill="1" applyBorder="1" applyAlignment="1">
      <alignment horizontal="right" vertical="center"/>
    </xf>
    <xf numFmtId="0" fontId="25" fillId="0" borderId="0" xfId="45" applyFont="1" applyAlignment="1">
      <alignment vertical="center"/>
    </xf>
    <xf numFmtId="0" fontId="1" fillId="7" borderId="1" xfId="45" applyFill="1" applyBorder="1" applyAlignment="1">
      <alignment horizontal="left" vertical="center" wrapText="1"/>
    </xf>
    <xf numFmtId="0" fontId="12" fillId="15" borderId="0" xfId="45" applyFont="1" applyFill="1" applyAlignment="1">
      <alignment vertical="center"/>
    </xf>
    <xf numFmtId="0" fontId="2" fillId="0" borderId="0" xfId="45" applyFont="1" applyAlignment="1">
      <alignment horizontal="left" vertical="center" wrapText="1"/>
    </xf>
    <xf numFmtId="0" fontId="2" fillId="0" borderId="1" xfId="45" applyFont="1" applyBorder="1" applyAlignment="1">
      <alignment horizontal="left" vertical="center" wrapText="1"/>
    </xf>
    <xf numFmtId="165" fontId="9" fillId="0" borderId="4" xfId="0" applyNumberFormat="1" applyFont="1" applyBorder="1" applyAlignment="1">
      <alignment vertical="center"/>
    </xf>
    <xf numFmtId="165" fontId="9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1" fillId="0" borderId="0" xfId="45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0" fillId="0" borderId="1" xfId="0" applyNumberFormat="1" applyBorder="1" applyAlignment="1">
      <alignment vertical="center"/>
    </xf>
    <xf numFmtId="165" fontId="0" fillId="8" borderId="1" xfId="0" applyNumberFormat="1" applyFill="1" applyBorder="1" applyAlignment="1">
      <alignment vertical="center"/>
    </xf>
    <xf numFmtId="165" fontId="0" fillId="0" borderId="3" xfId="0" applyNumberFormat="1" applyBorder="1" applyAlignment="1">
      <alignment vertical="center"/>
    </xf>
    <xf numFmtId="20" fontId="0" fillId="0" borderId="3" xfId="0" applyNumberFormat="1" applyBorder="1" applyAlignment="1">
      <alignment vertical="center"/>
    </xf>
    <xf numFmtId="0" fontId="3" fillId="3" borderId="8" xfId="0" applyFont="1" applyFill="1" applyBorder="1" applyAlignment="1">
      <alignment horizontal="center"/>
    </xf>
    <xf numFmtId="20" fontId="10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37" fontId="0" fillId="0" borderId="4" xfId="0" applyNumberFormat="1" applyBorder="1" applyAlignment="1">
      <alignment horizontal="center"/>
    </xf>
    <xf numFmtId="37" fontId="0" fillId="0" borderId="5" xfId="0" applyNumberFormat="1" applyBorder="1" applyAlignment="1">
      <alignment horizontal="center"/>
    </xf>
    <xf numFmtId="0" fontId="9" fillId="0" borderId="4" xfId="0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4" borderId="4" xfId="0" applyNumberFormat="1" applyFill="1" applyBorder="1" applyAlignment="1">
      <alignment horizontal="center"/>
    </xf>
    <xf numFmtId="20" fontId="0" fillId="5" borderId="4" xfId="0" applyNumberFormat="1" applyFill="1" applyBorder="1" applyAlignment="1">
      <alignment horizontal="center"/>
    </xf>
    <xf numFmtId="0" fontId="2" fillId="7" borderId="14" xfId="45" applyFont="1" applyFill="1" applyBorder="1" applyAlignment="1">
      <alignment horizontal="left" vertical="center" wrapText="1"/>
    </xf>
    <xf numFmtId="165" fontId="9" fillId="0" borderId="14" xfId="0" applyNumberFormat="1" applyFont="1" applyBorder="1" applyAlignment="1">
      <alignment vertical="center"/>
    </xf>
    <xf numFmtId="0" fontId="2" fillId="7" borderId="14" xfId="0" applyFont="1" applyFill="1" applyBorder="1" applyAlignment="1">
      <alignment horizontal="left" vertical="center" wrapText="1"/>
    </xf>
    <xf numFmtId="0" fontId="1" fillId="0" borderId="14" xfId="304" applyFont="1" applyBorder="1" applyAlignment="1">
      <alignment horizontal="left" vertical="center" wrapText="1"/>
    </xf>
    <xf numFmtId="0" fontId="1" fillId="9" borderId="14" xfId="45" applyFill="1" applyBorder="1" applyAlignment="1">
      <alignment horizontal="left" vertical="center" wrapText="1"/>
    </xf>
    <xf numFmtId="0" fontId="1" fillId="0" borderId="14" xfId="45" applyBorder="1" applyAlignment="1">
      <alignment horizontal="left" vertical="center" wrapText="1"/>
    </xf>
    <xf numFmtId="0" fontId="2" fillId="12" borderId="14" xfId="304" applyFont="1" applyFill="1" applyBorder="1" applyAlignment="1">
      <alignment horizontal="left" vertical="center" wrapText="1"/>
    </xf>
    <xf numFmtId="49" fontId="1" fillId="0" borderId="14" xfId="304" applyNumberFormat="1" applyFont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2" fillId="0" borderId="14" xfId="304" applyFont="1" applyBorder="1" applyAlignment="1">
      <alignment horizontal="center" vertical="center" wrapText="1"/>
    </xf>
    <xf numFmtId="0" fontId="2" fillId="16" borderId="14" xfId="304" applyFont="1" applyFill="1" applyBorder="1" applyAlignment="1">
      <alignment horizontal="left" vertical="center" wrapText="1"/>
    </xf>
    <xf numFmtId="49" fontId="2" fillId="13" borderId="14" xfId="304" applyNumberFormat="1" applyFont="1" applyFill="1" applyBorder="1" applyAlignment="1">
      <alignment horizontal="center" vertical="center" wrapText="1"/>
    </xf>
    <xf numFmtId="0" fontId="1" fillId="11" borderId="14" xfId="304" applyFont="1" applyFill="1" applyBorder="1" applyAlignment="1">
      <alignment horizontal="left" vertical="center" wrapText="1"/>
    </xf>
    <xf numFmtId="0" fontId="21" fillId="11" borderId="14" xfId="304" applyFill="1" applyBorder="1" applyAlignment="1">
      <alignment horizontal="left" vertical="center" wrapText="1"/>
    </xf>
    <xf numFmtId="49" fontId="21" fillId="11" borderId="14" xfId="304" applyNumberFormat="1" applyFill="1" applyBorder="1" applyAlignment="1">
      <alignment horizontal="center" vertical="center" wrapText="1"/>
    </xf>
    <xf numFmtId="0" fontId="1" fillId="11" borderId="14" xfId="304" applyFont="1" applyFill="1" applyBorder="1" applyAlignment="1">
      <alignment horizontal="center" vertical="center" wrapText="1"/>
    </xf>
    <xf numFmtId="49" fontId="2" fillId="16" borderId="14" xfId="304" applyNumberFormat="1" applyFont="1" applyFill="1" applyBorder="1" applyAlignment="1">
      <alignment horizontal="center" vertical="center" wrapText="1"/>
    </xf>
    <xf numFmtId="0" fontId="19" fillId="14" borderId="14" xfId="304" applyFont="1" applyFill="1" applyBorder="1" applyAlignment="1">
      <alignment horizontal="left" vertical="center" wrapText="1"/>
    </xf>
    <xf numFmtId="0" fontId="19" fillId="0" borderId="14" xfId="304" applyFont="1" applyBorder="1" applyAlignment="1">
      <alignment vertical="center"/>
    </xf>
    <xf numFmtId="0" fontId="17" fillId="0" borderId="14" xfId="304" applyFont="1" applyBorder="1" applyAlignment="1">
      <alignment horizontal="left" vertical="center" wrapText="1"/>
    </xf>
    <xf numFmtId="0" fontId="2" fillId="18" borderId="1" xfId="45" applyFont="1" applyFill="1" applyBorder="1" applyAlignment="1">
      <alignment horizontal="left" vertical="center" wrapText="1"/>
    </xf>
    <xf numFmtId="0" fontId="2" fillId="15" borderId="0" xfId="45" applyFont="1" applyFill="1" applyAlignment="1">
      <alignment horizontal="left" vertical="center" wrapText="1"/>
    </xf>
    <xf numFmtId="0" fontId="2" fillId="15" borderId="1" xfId="45" applyFont="1" applyFill="1" applyBorder="1" applyAlignment="1">
      <alignment horizontal="left" vertical="center" wrapText="1"/>
    </xf>
    <xf numFmtId="0" fontId="11" fillId="15" borderId="0" xfId="45" applyFont="1" applyFill="1" applyAlignment="1">
      <alignment vertical="center"/>
    </xf>
    <xf numFmtId="20" fontId="12" fillId="0" borderId="0" xfId="45" applyNumberFormat="1" applyFont="1" applyAlignment="1">
      <alignment vertical="center"/>
    </xf>
    <xf numFmtId="49" fontId="1" fillId="0" borderId="0" xfId="304" applyNumberFormat="1" applyFont="1" applyAlignment="1">
      <alignment horizontal="center" vertical="center" wrapText="1"/>
    </xf>
    <xf numFmtId="0" fontId="21" fillId="0" borderId="0" xfId="304" applyAlignment="1">
      <alignment horizontal="center" vertical="center"/>
    </xf>
    <xf numFmtId="0" fontId="12" fillId="0" borderId="0" xfId="45" applyFont="1" applyAlignment="1">
      <alignment horizontal="center" vertical="center"/>
    </xf>
    <xf numFmtId="0" fontId="1" fillId="0" borderId="0" xfId="304" applyFont="1" applyAlignment="1">
      <alignment horizontal="center" vertical="center" wrapText="1"/>
    </xf>
    <xf numFmtId="0" fontId="12" fillId="0" borderId="1" xfId="45" applyFont="1" applyBorder="1" applyAlignment="1">
      <alignment horizontal="left" vertical="center" wrapText="1"/>
    </xf>
    <xf numFmtId="0" fontId="1" fillId="0" borderId="1" xfId="45" applyBorder="1" applyAlignment="1">
      <alignment vertical="center"/>
    </xf>
    <xf numFmtId="0" fontId="12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18" borderId="0" xfId="45" applyFont="1" applyFill="1" applyAlignment="1">
      <alignment horizontal="left" vertical="center" wrapText="1"/>
    </xf>
    <xf numFmtId="0" fontId="1" fillId="7" borderId="0" xfId="45" applyFill="1" applyAlignment="1">
      <alignment horizontal="left" vertical="center" wrapText="1"/>
    </xf>
    <xf numFmtId="0" fontId="22" fillId="0" borderId="13" xfId="304" applyFont="1" applyBorder="1" applyAlignment="1">
      <alignment horizontal="center" vertical="center" wrapText="1"/>
    </xf>
    <xf numFmtId="20" fontId="0" fillId="5" borderId="3" xfId="0" applyNumberFormat="1" applyFill="1" applyBorder="1" applyAlignment="1">
      <alignment horizontal="center"/>
    </xf>
    <xf numFmtId="20" fontId="19" fillId="0" borderId="0" xfId="0" applyNumberFormat="1" applyFont="1" applyAlignment="1">
      <alignment horizontal="center"/>
    </xf>
    <xf numFmtId="20" fontId="0" fillId="0" borderId="0" xfId="0" applyNumberFormat="1" applyAlignment="1">
      <alignment horizontal="left"/>
    </xf>
    <xf numFmtId="20" fontId="27" fillId="0" borderId="0" xfId="0" applyNumberFormat="1" applyFont="1" applyAlignment="1">
      <alignment horizontal="center"/>
    </xf>
    <xf numFmtId="0" fontId="12" fillId="15" borderId="0" xfId="45" applyFont="1" applyFill="1" applyAlignment="1">
      <alignment horizontal="center" vertical="center"/>
    </xf>
    <xf numFmtId="0" fontId="1" fillId="0" borderId="12" xfId="304" applyFont="1" applyBorder="1" applyAlignment="1">
      <alignment horizontal="left" vertical="center" wrapText="1"/>
    </xf>
    <xf numFmtId="0" fontId="1" fillId="0" borderId="0" xfId="304" applyFont="1"/>
    <xf numFmtId="49" fontId="1" fillId="0" borderId="0" xfId="304" applyNumberFormat="1" applyFont="1" applyAlignment="1">
      <alignment horizontal="center" vertical="center"/>
    </xf>
    <xf numFmtId="0" fontId="12" fillId="0" borderId="0" xfId="45" applyFont="1" applyAlignment="1">
      <alignment vertical="center" wrapText="1"/>
    </xf>
    <xf numFmtId="49" fontId="2" fillId="4" borderId="0" xfId="304" applyNumberFormat="1" applyFont="1" applyFill="1" applyAlignment="1">
      <alignment horizontal="center" vertical="center" wrapText="1"/>
    </xf>
    <xf numFmtId="0" fontId="21" fillId="0" borderId="14" xfId="304" applyBorder="1" applyAlignment="1">
      <alignment vertical="center"/>
    </xf>
    <xf numFmtId="20" fontId="0" fillId="0" borderId="7" xfId="0" applyNumberFormat="1" applyBorder="1" applyAlignment="1">
      <alignment horizontal="center" vertical="center"/>
    </xf>
    <xf numFmtId="20" fontId="0" fillId="0" borderId="8" xfId="0" applyNumberFormat="1" applyBorder="1" applyAlignment="1">
      <alignment vertical="center"/>
    </xf>
    <xf numFmtId="0" fontId="0" fillId="0" borderId="0" xfId="0" applyAlignment="1">
      <alignment vertical="center"/>
    </xf>
    <xf numFmtId="20" fontId="0" fillId="0" borderId="1" xfId="0" applyNumberFormat="1" applyBorder="1" applyAlignment="1">
      <alignment horizontal="right" vertical="center"/>
    </xf>
    <xf numFmtId="20" fontId="12" fillId="0" borderId="1" xfId="45" applyNumberFormat="1" applyFont="1" applyBorder="1" applyAlignment="1">
      <alignment vertical="center"/>
    </xf>
    <xf numFmtId="20" fontId="0" fillId="4" borderId="1" xfId="0" applyNumberFormat="1" applyFill="1" applyBorder="1" applyAlignment="1">
      <alignment horizontal="center"/>
    </xf>
    <xf numFmtId="20" fontId="15" fillId="0" borderId="1" xfId="0" applyNumberFormat="1" applyFont="1" applyBorder="1" applyAlignment="1">
      <alignment horizontal="right"/>
    </xf>
    <xf numFmtId="20" fontId="15" fillId="0" borderId="1" xfId="0" applyNumberFormat="1" applyFont="1" applyBorder="1" applyAlignment="1">
      <alignment horizontal="center"/>
    </xf>
    <xf numFmtId="20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 textRotation="180"/>
    </xf>
    <xf numFmtId="0" fontId="11" fillId="0" borderId="0" xfId="45" applyFont="1" applyAlignment="1">
      <alignment horizontal="center" vertical="center" textRotation="180"/>
    </xf>
    <xf numFmtId="0" fontId="20" fillId="0" borderId="6" xfId="45" applyFont="1" applyBorder="1" applyAlignment="1">
      <alignment horizontal="center" vertical="center" wrapText="1"/>
    </xf>
    <xf numFmtId="0" fontId="20" fillId="0" borderId="8" xfId="45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9" xfId="45" applyFont="1" applyBorder="1" applyAlignment="1">
      <alignment horizontal="center" vertical="center" wrapText="1"/>
    </xf>
    <xf numFmtId="0" fontId="20" fillId="0" borderId="1" xfId="45" applyFont="1" applyBorder="1" applyAlignment="1">
      <alignment horizontal="center" vertical="center" wrapText="1"/>
    </xf>
    <xf numFmtId="0" fontId="11" fillId="0" borderId="9" xfId="45" applyFont="1" applyBorder="1" applyAlignment="1">
      <alignment horizontal="center" vertical="center" wrapText="1"/>
    </xf>
    <xf numFmtId="0" fontId="11" fillId="0" borderId="0" xfId="45" applyFont="1" applyAlignment="1">
      <alignment horizontal="center" vertical="center" wrapText="1"/>
    </xf>
    <xf numFmtId="0" fontId="11" fillId="0" borderId="1" xfId="45" applyFont="1" applyBorder="1" applyAlignment="1">
      <alignment horizontal="center" vertical="center" wrapText="1"/>
    </xf>
    <xf numFmtId="0" fontId="0" fillId="19" borderId="9" xfId="0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19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2" fillId="4" borderId="0" xfId="45" applyFont="1" applyFill="1" applyAlignment="1">
      <alignment horizontal="center" vertical="center"/>
    </xf>
    <xf numFmtId="0" fontId="12" fillId="0" borderId="0" xfId="45" applyFont="1" applyAlignment="1">
      <alignment horizontal="center" vertical="center"/>
    </xf>
    <xf numFmtId="0" fontId="12" fillId="0" borderId="0" xfId="45" applyFont="1" applyAlignment="1">
      <alignment horizontal="center" vertical="center" wrapText="1"/>
    </xf>
    <xf numFmtId="49" fontId="1" fillId="0" borderId="0" xfId="304" applyNumberFormat="1" applyFont="1" applyAlignment="1">
      <alignment horizontal="center" vertical="center" wrapText="1"/>
    </xf>
    <xf numFmtId="0" fontId="1" fillId="0" borderId="0" xfId="304" applyFont="1"/>
    <xf numFmtId="0" fontId="0" fillId="19" borderId="0" xfId="0" applyFill="1" applyAlignment="1">
      <alignment horizontal="left"/>
    </xf>
    <xf numFmtId="0" fontId="0" fillId="19" borderId="0" xfId="0" applyFill="1" applyAlignment="1">
      <alignment horizontal="center"/>
    </xf>
  </cellXfs>
  <cellStyles count="3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Normal" xfId="0" builtinId="0"/>
    <cellStyle name="Normal 2" xfId="45" xr:uid="{00000000-0005-0000-0000-00002F010000}"/>
    <cellStyle name="Normal 3" xfId="304" xr:uid="{5CADDAB2-87F2-F049-9749-BE09C3C441EC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6"/>
  <sheetViews>
    <sheetView zoomScale="125" zoomScaleNormal="125" zoomScaleSheetLayoutView="75" zoomScalePageLayoutView="125" workbookViewId="0">
      <pane xSplit="3" ySplit="4" topLeftCell="D45" activePane="bottomRight" state="frozen"/>
      <selection pane="topRight" activeCell="D1" sqref="D1"/>
      <selection pane="bottomLeft" activeCell="A3" sqref="A3"/>
      <selection pane="bottomRight" activeCell="I25" sqref="I25:I26"/>
    </sheetView>
  </sheetViews>
  <sheetFormatPr baseColWidth="10" defaultColWidth="11.5" defaultRowHeight="13" x14ac:dyDescent="0.15"/>
  <cols>
    <col min="1" max="1" width="5.6640625" style="91" customWidth="1"/>
    <col min="2" max="2" width="42.6640625" style="89" customWidth="1"/>
    <col min="3" max="3" width="11" style="89" customWidth="1"/>
    <col min="4" max="4" width="8.1640625" style="92" bestFit="1" customWidth="1"/>
    <col min="5" max="5" width="10.33203125" style="92" bestFit="1" customWidth="1"/>
    <col min="6" max="6" width="10.33203125" style="92" customWidth="1"/>
    <col min="7" max="7" width="6.5" style="86" customWidth="1"/>
    <col min="8" max="8" width="5.5" style="86" bestFit="1" customWidth="1"/>
    <col min="9" max="9" width="6.1640625" style="86" customWidth="1"/>
    <col min="10" max="10" width="6.5" style="86" customWidth="1"/>
    <col min="11" max="11" width="8" style="86" customWidth="1"/>
    <col min="12" max="12" width="7.33203125" style="86" customWidth="1"/>
    <col min="13" max="13" width="6.5" style="86" customWidth="1"/>
    <col min="14" max="14" width="7.1640625" style="86" customWidth="1"/>
    <col min="15" max="15" width="8.5" style="86" customWidth="1"/>
    <col min="16" max="16" width="7.83203125" style="86" customWidth="1"/>
    <col min="17" max="17" width="7.6640625" style="86" customWidth="1"/>
    <col min="18" max="19" width="7" style="86" customWidth="1"/>
    <col min="20" max="20" width="6.5" style="86" customWidth="1"/>
    <col min="21" max="21" width="7" style="86" customWidth="1"/>
    <col min="22" max="22" width="6.83203125" style="86" customWidth="1"/>
    <col min="23" max="16384" width="11.5" style="86"/>
  </cols>
  <sheetData>
    <row r="1" spans="1:22" s="82" customFormat="1" ht="42" x14ac:dyDescent="0.15">
      <c r="A1" s="80"/>
      <c r="B1" s="81" t="s">
        <v>49</v>
      </c>
      <c r="C1" s="114"/>
      <c r="D1" s="96" t="s">
        <v>63</v>
      </c>
      <c r="E1" s="96" t="s">
        <v>64</v>
      </c>
      <c r="F1" s="97" t="s">
        <v>64</v>
      </c>
      <c r="G1" s="271" t="s">
        <v>55</v>
      </c>
      <c r="H1" s="271"/>
      <c r="I1" s="271"/>
      <c r="J1" s="272"/>
      <c r="K1" s="266" t="s">
        <v>56</v>
      </c>
      <c r="L1" s="267"/>
      <c r="M1" s="267"/>
      <c r="N1" s="268"/>
      <c r="O1" s="275" t="s">
        <v>376</v>
      </c>
      <c r="P1" s="276"/>
      <c r="Q1" s="276"/>
      <c r="R1" s="276"/>
      <c r="S1" s="276"/>
      <c r="T1" s="277"/>
      <c r="U1" s="275" t="s">
        <v>379</v>
      </c>
      <c r="V1" s="277"/>
    </row>
    <row r="2" spans="1:22" s="82" customFormat="1" ht="28" customHeight="1" x14ac:dyDescent="0.15">
      <c r="B2" s="98"/>
      <c r="C2" s="115"/>
      <c r="D2" s="99"/>
      <c r="E2" s="99"/>
      <c r="F2" s="99"/>
      <c r="G2" s="269" t="s">
        <v>54</v>
      </c>
      <c r="H2" s="270"/>
      <c r="I2" s="269" t="s">
        <v>58</v>
      </c>
      <c r="J2" s="270"/>
      <c r="K2" s="269" t="s">
        <v>57</v>
      </c>
      <c r="L2" s="270"/>
      <c r="M2" s="264" t="s">
        <v>100</v>
      </c>
      <c r="N2" s="265"/>
      <c r="O2" s="273" t="s">
        <v>31</v>
      </c>
      <c r="P2" s="274"/>
      <c r="Q2" s="273" t="s">
        <v>377</v>
      </c>
      <c r="R2" s="274"/>
      <c r="S2" s="273" t="s">
        <v>378</v>
      </c>
      <c r="T2" s="274"/>
      <c r="U2" s="273"/>
      <c r="V2" s="274"/>
    </row>
    <row r="3" spans="1:22" s="82" customFormat="1" x14ac:dyDescent="0.15">
      <c r="B3" s="98"/>
      <c r="C3" s="115"/>
      <c r="D3" s="99"/>
      <c r="E3" s="99"/>
      <c r="F3" s="99"/>
      <c r="G3" s="142">
        <v>13</v>
      </c>
      <c r="H3" s="62" t="s">
        <v>11</v>
      </c>
      <c r="I3" s="143">
        <v>13</v>
      </c>
      <c r="J3" s="62" t="s">
        <v>11</v>
      </c>
      <c r="K3" s="72">
        <v>5</v>
      </c>
      <c r="L3" s="62" t="s">
        <v>11</v>
      </c>
      <c r="M3" s="61">
        <f>64/(N34-H5)*60/1440</f>
        <v>6.8571428571428577</v>
      </c>
      <c r="N3" s="62" t="s">
        <v>11</v>
      </c>
      <c r="O3" s="142">
        <v>6.7</v>
      </c>
      <c r="P3" s="62" t="s">
        <v>11</v>
      </c>
      <c r="Q3" s="142">
        <v>6.8</v>
      </c>
      <c r="R3" s="62" t="s">
        <v>11</v>
      </c>
      <c r="S3" s="142">
        <v>6.95</v>
      </c>
      <c r="T3" s="62" t="s">
        <v>11</v>
      </c>
      <c r="U3" s="142">
        <v>7.9</v>
      </c>
      <c r="V3" s="62" t="s">
        <v>11</v>
      </c>
    </row>
    <row r="4" spans="1:22" ht="22" customHeight="1" x14ac:dyDescent="0.15">
      <c r="A4" s="95"/>
      <c r="B4" s="83" t="s">
        <v>153</v>
      </c>
      <c r="C4" s="116"/>
      <c r="D4" s="94"/>
      <c r="E4" s="94"/>
      <c r="F4" s="94"/>
      <c r="G4" s="73"/>
      <c r="H4" s="74"/>
      <c r="I4" s="75"/>
      <c r="J4" s="74"/>
      <c r="K4" s="75"/>
      <c r="L4" s="74"/>
      <c r="M4" s="102"/>
      <c r="N4" s="127"/>
      <c r="P4" s="154"/>
      <c r="R4" s="154"/>
      <c r="T4" s="154"/>
      <c r="V4" s="154"/>
    </row>
    <row r="5" spans="1:22" ht="28" x14ac:dyDescent="0.15">
      <c r="A5" s="85"/>
      <c r="B5" s="88" t="s">
        <v>88</v>
      </c>
      <c r="C5" s="93" t="s">
        <v>154</v>
      </c>
      <c r="D5" s="64">
        <v>0</v>
      </c>
      <c r="E5" s="64">
        <f>D5</f>
        <v>0</v>
      </c>
      <c r="F5" s="64"/>
      <c r="G5" s="67"/>
      <c r="H5" s="79">
        <f>'CP Times'!C23</f>
        <v>0.23611111111111113</v>
      </c>
      <c r="I5" s="69"/>
      <c r="J5" s="68">
        <f>'CP Times'!C58</f>
        <v>0.3125</v>
      </c>
      <c r="K5" s="69"/>
      <c r="L5" s="78">
        <f>'CP Times'!C65</f>
        <v>0.34375</v>
      </c>
      <c r="N5" s="154"/>
      <c r="P5" s="257">
        <f>H5</f>
        <v>0.23611111111111113</v>
      </c>
      <c r="R5" s="257">
        <v>0.24305555555555555</v>
      </c>
      <c r="T5" s="257">
        <v>0.25</v>
      </c>
      <c r="V5" s="257"/>
    </row>
    <row r="6" spans="1:22" ht="28" x14ac:dyDescent="0.15">
      <c r="A6" s="263" t="s">
        <v>93</v>
      </c>
      <c r="B6" s="84" t="s">
        <v>84</v>
      </c>
      <c r="C6" s="117" t="s">
        <v>174</v>
      </c>
      <c r="D6" s="61">
        <v>2.6</v>
      </c>
      <c r="E6" s="61">
        <f>D6</f>
        <v>2.6</v>
      </c>
      <c r="F6" s="61"/>
      <c r="G6" s="63">
        <f>$D6/G$3*60/1440</f>
        <v>8.3333333333333332E-3</v>
      </c>
      <c r="H6" s="76">
        <f>$H$5+G6</f>
        <v>0.24444444444444446</v>
      </c>
      <c r="I6" s="63">
        <f>$D6/I$3*60/1440</f>
        <v>8.3333333333333332E-3</v>
      </c>
      <c r="J6" s="71">
        <f>$J$5+I6</f>
        <v>0.32083333333333336</v>
      </c>
      <c r="K6" s="63">
        <f>$D6/K$3*60/1440</f>
        <v>2.1666666666666667E-2</v>
      </c>
      <c r="L6" s="77">
        <f>$L$5+K6</f>
        <v>0.36541666666666667</v>
      </c>
      <c r="N6" s="154"/>
      <c r="O6" s="63">
        <f>$D6/O$3*60/1440</f>
        <v>1.6169154228855724E-2</v>
      </c>
      <c r="P6" s="71">
        <f>P$5+O6</f>
        <v>0.25228026533996684</v>
      </c>
      <c r="Q6" s="63">
        <f>$D6/Q$3*60/1440</f>
        <v>1.5931372549019607E-2</v>
      </c>
      <c r="R6" s="71">
        <f>R$5+Q6</f>
        <v>0.25898692810457513</v>
      </c>
      <c r="S6" s="63">
        <f>$D6/S$3*60/1440</f>
        <v>1.5587529976019183E-2</v>
      </c>
      <c r="T6" s="71">
        <f>T$5+S6</f>
        <v>0.2655875299760192</v>
      </c>
      <c r="U6" s="63"/>
      <c r="V6" s="71"/>
    </row>
    <row r="7" spans="1:22" ht="28" x14ac:dyDescent="0.15">
      <c r="A7" s="263"/>
      <c r="B7" s="84" t="s">
        <v>168</v>
      </c>
      <c r="C7" s="117" t="s">
        <v>175</v>
      </c>
      <c r="D7" s="61">
        <v>4.5</v>
      </c>
      <c r="E7" s="61">
        <f>D7</f>
        <v>4.5</v>
      </c>
      <c r="F7" s="61"/>
      <c r="G7" s="63">
        <f>$D7/G$3*60/1440</f>
        <v>1.4423076923076924E-2</v>
      </c>
      <c r="H7" s="76">
        <f>$H$5+G7</f>
        <v>0.25053418803418803</v>
      </c>
      <c r="I7" s="63">
        <f>$D7/I$3*60/1440</f>
        <v>1.4423076923076924E-2</v>
      </c>
      <c r="J7" s="71">
        <f>$J$5+I7</f>
        <v>0.32692307692307693</v>
      </c>
      <c r="K7" s="63"/>
      <c r="L7" s="77"/>
      <c r="N7" s="154"/>
      <c r="O7" s="63">
        <f>$D7/O$3*60/1440</f>
        <v>2.7985074626865669E-2</v>
      </c>
      <c r="P7" s="71">
        <f t="shared" ref="P7:R9" si="0">P$5+O7</f>
        <v>0.26409618573797677</v>
      </c>
      <c r="Q7" s="63">
        <f>$D7/Q$3*60/1440</f>
        <v>2.7573529411764705E-2</v>
      </c>
      <c r="R7" s="71">
        <f t="shared" si="0"/>
        <v>0.27062908496732024</v>
      </c>
      <c r="S7" s="63">
        <f>$D7/S$3*60/1440</f>
        <v>2.6978417266187049E-2</v>
      </c>
      <c r="T7" s="71">
        <f t="shared" ref="T7" si="1">T$5+S7</f>
        <v>0.27697841726618705</v>
      </c>
      <c r="U7" s="63"/>
      <c r="V7" s="71"/>
    </row>
    <row r="8" spans="1:22" ht="17" customHeight="1" x14ac:dyDescent="0.15">
      <c r="A8" s="263"/>
      <c r="B8" s="84" t="s">
        <v>59</v>
      </c>
      <c r="C8" s="118" t="s">
        <v>176</v>
      </c>
      <c r="D8" s="61">
        <v>14.3</v>
      </c>
      <c r="E8" s="61">
        <f>D8</f>
        <v>14.3</v>
      </c>
      <c r="F8" s="61"/>
      <c r="G8" s="63">
        <f t="shared" ref="G8:G9" si="2">$D8/G$3*60/1440</f>
        <v>4.583333333333333E-2</v>
      </c>
      <c r="H8" s="76">
        <f t="shared" ref="H8:H9" si="3">$H$5+G8</f>
        <v>0.28194444444444444</v>
      </c>
      <c r="I8" s="63">
        <f t="shared" ref="I8:I19" si="4">$D8/I$3*60/1440</f>
        <v>4.583333333333333E-2</v>
      </c>
      <c r="J8" s="71">
        <f t="shared" ref="J8:J9" si="5">$J$5+I8</f>
        <v>0.35833333333333334</v>
      </c>
      <c r="K8" s="63">
        <f t="shared" ref="K8:K38" si="6">$D8/K$3*60/1440</f>
        <v>0.11916666666666668</v>
      </c>
      <c r="L8" s="77">
        <f t="shared" ref="L8:L9" si="7">$L$5+K8</f>
        <v>0.4629166666666667</v>
      </c>
      <c r="N8" s="154"/>
      <c r="O8" s="63">
        <f t="shared" ref="O8:S9" si="8">$D8/O$3*60/1440</f>
        <v>8.8930348258706479E-2</v>
      </c>
      <c r="P8" s="71">
        <f t="shared" si="0"/>
        <v>0.3250414593698176</v>
      </c>
      <c r="Q8" s="63">
        <f t="shared" si="8"/>
        <v>8.7622549019607851E-2</v>
      </c>
      <c r="R8" s="71">
        <f t="shared" si="0"/>
        <v>0.33067810457516339</v>
      </c>
      <c r="S8" s="63">
        <f t="shared" si="8"/>
        <v>8.5731414868105524E-2</v>
      </c>
      <c r="T8" s="71">
        <f t="shared" ref="T8" si="9">T$5+S8</f>
        <v>0.33573141486810554</v>
      </c>
      <c r="U8" s="63"/>
      <c r="V8" s="71"/>
    </row>
    <row r="9" spans="1:22" ht="28" customHeight="1" x14ac:dyDescent="0.15">
      <c r="A9" s="85"/>
      <c r="B9" s="88" t="s">
        <v>89</v>
      </c>
      <c r="C9" s="93" t="s">
        <v>66</v>
      </c>
      <c r="D9" s="123">
        <v>14.4</v>
      </c>
      <c r="E9" s="64">
        <f>D9</f>
        <v>14.4</v>
      </c>
      <c r="F9" s="64"/>
      <c r="G9" s="65">
        <f t="shared" si="2"/>
        <v>4.6153846153846156E-2</v>
      </c>
      <c r="H9" s="76">
        <f t="shared" si="3"/>
        <v>0.28226495726495726</v>
      </c>
      <c r="I9" s="65">
        <f t="shared" si="4"/>
        <v>4.6153846153846156E-2</v>
      </c>
      <c r="J9" s="66">
        <f t="shared" si="5"/>
        <v>0.35865384615384616</v>
      </c>
      <c r="K9" s="65">
        <f t="shared" si="6"/>
        <v>0.11999999999999998</v>
      </c>
      <c r="L9" s="77">
        <f t="shared" si="7"/>
        <v>0.46375</v>
      </c>
      <c r="N9" s="154"/>
      <c r="O9" s="63">
        <f t="shared" si="8"/>
        <v>8.9552238805970144E-2</v>
      </c>
      <c r="P9" s="71">
        <f t="shared" si="0"/>
        <v>0.32566334991708129</v>
      </c>
      <c r="Q9" s="63">
        <f t="shared" si="8"/>
        <v>8.8235294117647065E-2</v>
      </c>
      <c r="R9" s="71">
        <f t="shared" si="0"/>
        <v>0.3312908496732026</v>
      </c>
      <c r="S9" s="63">
        <f t="shared" si="8"/>
        <v>8.6330935251798552E-2</v>
      </c>
      <c r="T9" s="71">
        <f t="shared" ref="T9" si="10">T$5+S9</f>
        <v>0.33633093525179858</v>
      </c>
      <c r="U9" s="63"/>
      <c r="V9" s="71"/>
    </row>
    <row r="10" spans="1:22" x14ac:dyDescent="0.15">
      <c r="A10" s="85"/>
      <c r="B10" s="88"/>
      <c r="C10" s="93"/>
      <c r="D10" s="64"/>
      <c r="E10" s="64"/>
      <c r="F10" s="64"/>
      <c r="G10" s="65">
        <f>'CP Times'!B22</f>
        <v>3.472222222222222E-3</v>
      </c>
      <c r="H10" s="76">
        <f>H9+G10</f>
        <v>0.28573717948717947</v>
      </c>
      <c r="I10" s="65">
        <f>$G$10</f>
        <v>3.472222222222222E-3</v>
      </c>
      <c r="J10" s="151">
        <f>'CP Times'!D59</f>
        <v>0.375</v>
      </c>
      <c r="K10" s="65">
        <f>'CP Times'!B26</f>
        <v>6.9444444444444441E-3</v>
      </c>
      <c r="L10" s="160">
        <f>'CP Times'!D65</f>
        <v>0.4375</v>
      </c>
      <c r="N10" s="154"/>
      <c r="O10" s="63">
        <f>G10</f>
        <v>3.472222222222222E-3</v>
      </c>
      <c r="P10" s="71">
        <f>P9+O10</f>
        <v>0.3291355721393035</v>
      </c>
      <c r="Q10" s="63">
        <f>I10</f>
        <v>3.472222222222222E-3</v>
      </c>
      <c r="R10" s="71">
        <f>R9+Q10</f>
        <v>0.33476307189542481</v>
      </c>
      <c r="S10" s="63">
        <f>O10</f>
        <v>3.472222222222222E-3</v>
      </c>
      <c r="T10" s="71">
        <f>T9+S10</f>
        <v>0.33980315747402079</v>
      </c>
      <c r="U10" s="63"/>
      <c r="V10" s="71"/>
    </row>
    <row r="11" spans="1:22" ht="13" customHeight="1" x14ac:dyDescent="0.15">
      <c r="A11" s="263" t="s">
        <v>75</v>
      </c>
      <c r="B11" s="84" t="s">
        <v>60</v>
      </c>
      <c r="C11" s="119" t="s">
        <v>177</v>
      </c>
      <c r="D11" s="92">
        <v>0.1</v>
      </c>
      <c r="E11" s="61">
        <f t="shared" ref="E11:E19" si="11">$E$9+D11</f>
        <v>14.5</v>
      </c>
      <c r="F11" s="61"/>
      <c r="G11" s="63">
        <f>$D11/G$3*60/1440</f>
        <v>3.2051282051282051E-4</v>
      </c>
      <c r="H11" s="76">
        <f>$H$10+G11</f>
        <v>0.28605769230769229</v>
      </c>
      <c r="I11" s="63">
        <f t="shared" si="4"/>
        <v>3.2051282051282051E-4</v>
      </c>
      <c r="J11" s="71">
        <f>$J$10+I11</f>
        <v>0.37532051282051282</v>
      </c>
      <c r="K11" s="63">
        <f t="shared" si="6"/>
        <v>8.3333333333333328E-4</v>
      </c>
      <c r="L11" s="77">
        <f>$L$10+K11</f>
        <v>0.43833333333333335</v>
      </c>
      <c r="N11" s="154"/>
      <c r="O11" s="63">
        <f>$D11/O$3*60/1440</f>
        <v>6.2189054726368158E-4</v>
      </c>
      <c r="P11" s="71">
        <f>P$10+O11</f>
        <v>0.32975746268656719</v>
      </c>
      <c r="Q11" s="63">
        <f>$D11/Q$3*60/1440</f>
        <v>6.1274509803921579E-4</v>
      </c>
      <c r="R11" s="71">
        <f>R$10+Q11</f>
        <v>0.33537581699346403</v>
      </c>
      <c r="S11" s="63">
        <f>$D11/S$3*60/1440</f>
        <v>5.9952038369304563E-4</v>
      </c>
      <c r="T11" s="71">
        <f>T$10+S11</f>
        <v>0.34040267785771383</v>
      </c>
      <c r="U11" s="63"/>
      <c r="V11" s="71"/>
    </row>
    <row r="12" spans="1:22" ht="13" customHeight="1" x14ac:dyDescent="0.15">
      <c r="A12" s="263"/>
      <c r="B12" s="84" t="s">
        <v>61</v>
      </c>
      <c r="C12" s="119" t="s">
        <v>178</v>
      </c>
      <c r="D12" s="92">
        <v>1.6</v>
      </c>
      <c r="E12" s="61">
        <f t="shared" si="11"/>
        <v>16</v>
      </c>
      <c r="F12" s="61"/>
      <c r="G12" s="63">
        <f t="shared" ref="G12:G18" si="12">$D12/G$3*60/1440</f>
        <v>5.1282051282051282E-3</v>
      </c>
      <c r="H12" s="76">
        <f t="shared" ref="H12:H19" si="13">$H$10+G12</f>
        <v>0.29086538461538458</v>
      </c>
      <c r="I12" s="63">
        <f t="shared" si="4"/>
        <v>5.1282051282051282E-3</v>
      </c>
      <c r="J12" s="71">
        <f t="shared" ref="J12:J18" si="14">$J$10+I12</f>
        <v>0.38012820512820511</v>
      </c>
      <c r="K12" s="63">
        <f t="shared" si="6"/>
        <v>1.3333333333333332E-2</v>
      </c>
      <c r="L12" s="77">
        <f t="shared" ref="L12:L19" si="15">$L$10+K12</f>
        <v>0.45083333333333331</v>
      </c>
      <c r="N12" s="154"/>
      <c r="O12" s="63">
        <f t="shared" ref="O12:U38" si="16">$D12/O$3*60/1440</f>
        <v>9.9502487562189053E-3</v>
      </c>
      <c r="P12" s="71">
        <f t="shared" ref="P12:R19" si="17">P$10+O12</f>
        <v>0.33908582089552242</v>
      </c>
      <c r="Q12" s="63">
        <f t="shared" si="16"/>
        <v>9.8039215686274526E-3</v>
      </c>
      <c r="R12" s="71">
        <f t="shared" si="17"/>
        <v>0.34456699346405228</v>
      </c>
      <c r="S12" s="63">
        <f t="shared" si="16"/>
        <v>9.5923261390887301E-3</v>
      </c>
      <c r="T12" s="71">
        <f t="shared" ref="T12" si="18">T$10+S12</f>
        <v>0.34939548361310951</v>
      </c>
      <c r="U12" s="63"/>
      <c r="V12" s="71"/>
    </row>
    <row r="13" spans="1:22" ht="14" x14ac:dyDescent="0.15">
      <c r="A13" s="263"/>
      <c r="B13" s="84" t="s">
        <v>76</v>
      </c>
      <c r="C13" s="119" t="s">
        <v>179</v>
      </c>
      <c r="D13" s="92">
        <v>7.7</v>
      </c>
      <c r="E13" s="61">
        <f>$E$9+D13</f>
        <v>22.1</v>
      </c>
      <c r="F13" s="61"/>
      <c r="G13" s="63">
        <f t="shared" si="12"/>
        <v>2.4679487179487182E-2</v>
      </c>
      <c r="H13" s="76">
        <f t="shared" si="13"/>
        <v>0.31041666666666667</v>
      </c>
      <c r="I13" s="63">
        <f t="shared" si="4"/>
        <v>2.4679487179487182E-2</v>
      </c>
      <c r="J13" s="71">
        <f t="shared" si="14"/>
        <v>0.3996794871794872</v>
      </c>
      <c r="K13" s="63">
        <f t="shared" si="6"/>
        <v>6.4166666666666677E-2</v>
      </c>
      <c r="L13" s="77">
        <f t="shared" si="15"/>
        <v>0.50166666666666671</v>
      </c>
      <c r="N13" s="154"/>
      <c r="O13" s="63">
        <f t="shared" si="16"/>
        <v>4.7885572139303487E-2</v>
      </c>
      <c r="P13" s="71">
        <f t="shared" si="17"/>
        <v>0.377021144278607</v>
      </c>
      <c r="Q13" s="63">
        <f t="shared" si="16"/>
        <v>4.7181372549019607E-2</v>
      </c>
      <c r="R13" s="71">
        <f t="shared" si="17"/>
        <v>0.38194444444444442</v>
      </c>
      <c r="S13" s="63">
        <f t="shared" si="16"/>
        <v>4.6163069544364513E-2</v>
      </c>
      <c r="T13" s="71">
        <f t="shared" ref="T13" si="19">T$10+S13</f>
        <v>0.38596622701838529</v>
      </c>
      <c r="U13" s="63"/>
      <c r="V13" s="71"/>
    </row>
    <row r="14" spans="1:22" ht="14" x14ac:dyDescent="0.15">
      <c r="A14" s="263"/>
      <c r="B14" s="110" t="s">
        <v>62</v>
      </c>
      <c r="C14" s="119" t="s">
        <v>180</v>
      </c>
      <c r="D14" s="92">
        <v>10.7</v>
      </c>
      <c r="E14" s="61">
        <f t="shared" si="11"/>
        <v>25.1</v>
      </c>
      <c r="F14" s="61"/>
      <c r="G14" s="63">
        <f t="shared" si="12"/>
        <v>3.4294871794871791E-2</v>
      </c>
      <c r="H14" s="76">
        <f t="shared" si="13"/>
        <v>0.32003205128205126</v>
      </c>
      <c r="I14" s="63">
        <f t="shared" si="4"/>
        <v>3.4294871794871791E-2</v>
      </c>
      <c r="J14" s="71">
        <f t="shared" si="14"/>
        <v>0.40929487179487178</v>
      </c>
      <c r="K14" s="63">
        <f t="shared" si="6"/>
        <v>8.9166666666666644E-2</v>
      </c>
      <c r="L14" s="77">
        <f t="shared" si="15"/>
        <v>0.52666666666666662</v>
      </c>
      <c r="N14" s="154"/>
      <c r="O14" s="63">
        <f t="shared" si="16"/>
        <v>6.6542288557213933E-2</v>
      </c>
      <c r="P14" s="71">
        <f t="shared" si="17"/>
        <v>0.39567786069651745</v>
      </c>
      <c r="Q14" s="63">
        <f t="shared" si="16"/>
        <v>6.5563725490196081E-2</v>
      </c>
      <c r="R14" s="71">
        <f t="shared" si="17"/>
        <v>0.40032679738562088</v>
      </c>
      <c r="S14" s="63">
        <f t="shared" si="16"/>
        <v>6.4148681055155865E-2</v>
      </c>
      <c r="T14" s="71">
        <f t="shared" ref="T14" si="20">T$10+S14</f>
        <v>0.40395183852917665</v>
      </c>
      <c r="U14" s="63"/>
      <c r="V14" s="71"/>
    </row>
    <row r="15" spans="1:22" ht="30" customHeight="1" x14ac:dyDescent="0.15">
      <c r="A15" s="263"/>
      <c r="B15" s="87" t="s">
        <v>90</v>
      </c>
      <c r="C15" s="144" t="s">
        <v>233</v>
      </c>
      <c r="D15" s="92">
        <v>11.1</v>
      </c>
      <c r="E15" s="61">
        <f t="shared" si="11"/>
        <v>25.5</v>
      </c>
      <c r="F15" s="61"/>
      <c r="G15" s="63">
        <f t="shared" si="12"/>
        <v>3.5576923076923075E-2</v>
      </c>
      <c r="H15" s="76">
        <f t="shared" si="13"/>
        <v>0.32131410256410253</v>
      </c>
      <c r="I15" s="63">
        <f t="shared" si="4"/>
        <v>3.5576923076923075E-2</v>
      </c>
      <c r="J15" s="71">
        <f t="shared" si="14"/>
        <v>0.41057692307692306</v>
      </c>
      <c r="K15" s="63">
        <f t="shared" si="6"/>
        <v>9.2499999999999999E-2</v>
      </c>
      <c r="L15" s="77">
        <f t="shared" si="15"/>
        <v>0.53</v>
      </c>
      <c r="N15" s="154"/>
      <c r="O15" s="63">
        <f t="shared" si="16"/>
        <v>6.9029850746268648E-2</v>
      </c>
      <c r="P15" s="71">
        <f t="shared" si="17"/>
        <v>0.39816542288557216</v>
      </c>
      <c r="Q15" s="63">
        <f t="shared" si="16"/>
        <v>6.8014705882352935E-2</v>
      </c>
      <c r="R15" s="71">
        <f t="shared" si="17"/>
        <v>0.40277777777777773</v>
      </c>
      <c r="S15" s="63">
        <f t="shared" si="16"/>
        <v>6.654676258992806E-2</v>
      </c>
      <c r="T15" s="71">
        <f t="shared" ref="T15" si="21">T$10+S15</f>
        <v>0.40634992006394888</v>
      </c>
      <c r="U15" s="63"/>
      <c r="V15" s="71"/>
    </row>
    <row r="16" spans="1:22" ht="14" x14ac:dyDescent="0.15">
      <c r="A16" s="263"/>
      <c r="B16" s="110" t="s">
        <v>83</v>
      </c>
      <c r="C16" s="120" t="s">
        <v>181</v>
      </c>
      <c r="D16" s="92">
        <v>12.8</v>
      </c>
      <c r="E16" s="61">
        <f t="shared" si="11"/>
        <v>27.200000000000003</v>
      </c>
      <c r="F16" s="61"/>
      <c r="G16" s="63">
        <f t="shared" si="12"/>
        <v>4.1025641025641026E-2</v>
      </c>
      <c r="H16" s="76">
        <f t="shared" si="13"/>
        <v>0.32676282051282052</v>
      </c>
      <c r="I16" s="63">
        <f t="shared" si="4"/>
        <v>4.1025641025641026E-2</v>
      </c>
      <c r="J16" s="71">
        <f t="shared" si="14"/>
        <v>0.41602564102564105</v>
      </c>
      <c r="K16" s="63">
        <f t="shared" si="6"/>
        <v>0.10666666666666666</v>
      </c>
      <c r="L16" s="77">
        <f t="shared" si="15"/>
        <v>0.54416666666666669</v>
      </c>
      <c r="N16" s="154"/>
      <c r="O16" s="63">
        <f t="shared" si="16"/>
        <v>7.9601990049751242E-2</v>
      </c>
      <c r="P16" s="71">
        <f t="shared" si="17"/>
        <v>0.40873756218905477</v>
      </c>
      <c r="Q16" s="63">
        <f t="shared" si="16"/>
        <v>7.8431372549019621E-2</v>
      </c>
      <c r="R16" s="71">
        <f t="shared" si="17"/>
        <v>0.41319444444444442</v>
      </c>
      <c r="S16" s="63">
        <f t="shared" si="16"/>
        <v>7.6738609112709841E-2</v>
      </c>
      <c r="T16" s="71">
        <f t="shared" ref="T16" si="22">T$10+S16</f>
        <v>0.41654176658673064</v>
      </c>
      <c r="U16" s="63"/>
      <c r="V16" s="71"/>
    </row>
    <row r="17" spans="1:22" ht="14" x14ac:dyDescent="0.15">
      <c r="A17" s="263"/>
      <c r="B17" s="110" t="s">
        <v>86</v>
      </c>
      <c r="C17" s="120" t="s">
        <v>182</v>
      </c>
      <c r="D17" s="92">
        <v>16.2</v>
      </c>
      <c r="E17" s="61">
        <f t="shared" si="11"/>
        <v>30.6</v>
      </c>
      <c r="F17" s="61"/>
      <c r="G17" s="63">
        <f t="shared" si="12"/>
        <v>5.1923076923076926E-2</v>
      </c>
      <c r="H17" s="76">
        <f t="shared" si="13"/>
        <v>0.33766025641025638</v>
      </c>
      <c r="I17" s="63">
        <f t="shared" si="4"/>
        <v>5.1923076923076926E-2</v>
      </c>
      <c r="J17" s="71">
        <f t="shared" si="14"/>
        <v>0.42692307692307691</v>
      </c>
      <c r="K17" s="63">
        <f t="shared" si="6"/>
        <v>0.13499999999999998</v>
      </c>
      <c r="L17" s="77">
        <f t="shared" si="15"/>
        <v>0.57250000000000001</v>
      </c>
      <c r="N17" s="154"/>
      <c r="O17" s="63">
        <f t="shared" si="16"/>
        <v>0.10074626865671642</v>
      </c>
      <c r="P17" s="71">
        <f t="shared" si="17"/>
        <v>0.42988184079601993</v>
      </c>
      <c r="Q17" s="63">
        <f t="shared" si="16"/>
        <v>9.9264705882352935E-2</v>
      </c>
      <c r="R17" s="71">
        <f t="shared" si="17"/>
        <v>0.43402777777777773</v>
      </c>
      <c r="S17" s="63">
        <f t="shared" si="16"/>
        <v>9.712230215827336E-2</v>
      </c>
      <c r="T17" s="71">
        <f t="shared" ref="T17" si="23">T$10+S17</f>
        <v>0.43692545963229412</v>
      </c>
      <c r="U17" s="63"/>
      <c r="V17" s="71"/>
    </row>
    <row r="18" spans="1:22" ht="14" x14ac:dyDescent="0.15">
      <c r="A18" s="263"/>
      <c r="B18" s="110" t="s">
        <v>92</v>
      </c>
      <c r="C18" s="120" t="s">
        <v>183</v>
      </c>
      <c r="D18" s="92">
        <v>17.5</v>
      </c>
      <c r="E18" s="61">
        <f t="shared" si="11"/>
        <v>31.9</v>
      </c>
      <c r="F18" s="61"/>
      <c r="G18" s="63">
        <f t="shared" si="12"/>
        <v>5.6089743589743592E-2</v>
      </c>
      <c r="H18" s="76">
        <f t="shared" si="13"/>
        <v>0.34182692307692308</v>
      </c>
      <c r="I18" s="63">
        <f t="shared" si="4"/>
        <v>5.6089743589743592E-2</v>
      </c>
      <c r="J18" s="71">
        <f t="shared" si="14"/>
        <v>0.43108974358974361</v>
      </c>
      <c r="K18" s="63">
        <f t="shared" si="6"/>
        <v>0.14583333333333334</v>
      </c>
      <c r="L18" s="77">
        <f t="shared" ref="L18" si="24">$L$10+K18</f>
        <v>0.58333333333333337</v>
      </c>
      <c r="N18" s="154"/>
      <c r="O18" s="63">
        <f t="shared" si="16"/>
        <v>0.10883084577114427</v>
      </c>
      <c r="P18" s="71">
        <f t="shared" si="17"/>
        <v>0.43796641791044777</v>
      </c>
      <c r="Q18" s="63">
        <f t="shared" si="16"/>
        <v>0.10723039215686277</v>
      </c>
      <c r="R18" s="71">
        <f t="shared" si="17"/>
        <v>0.44199346405228757</v>
      </c>
      <c r="S18" s="63">
        <f t="shared" si="16"/>
        <v>0.10491606714628297</v>
      </c>
      <c r="T18" s="71">
        <f t="shared" ref="T18" si="25">T$10+S18</f>
        <v>0.44471922462030378</v>
      </c>
      <c r="U18" s="63"/>
      <c r="V18" s="71"/>
    </row>
    <row r="19" spans="1:22" ht="28" x14ac:dyDescent="0.15">
      <c r="A19" s="85"/>
      <c r="B19" s="111" t="s">
        <v>166</v>
      </c>
      <c r="C19" s="93" t="s">
        <v>67</v>
      </c>
      <c r="D19" s="123">
        <v>18.399999999999999</v>
      </c>
      <c r="E19" s="64">
        <f t="shared" si="11"/>
        <v>32.799999999999997</v>
      </c>
      <c r="F19" s="64"/>
      <c r="G19" s="65">
        <f t="shared" ref="G19:I36" si="26">$D19/G$3*60/1440</f>
        <v>5.8974358974358973E-2</v>
      </c>
      <c r="H19" s="76">
        <f t="shared" si="13"/>
        <v>0.34471153846153846</v>
      </c>
      <c r="I19" s="65">
        <f t="shared" si="4"/>
        <v>5.8974358974358973E-2</v>
      </c>
      <c r="J19" s="66">
        <f t="shared" ref="J19" si="27">$J$10+I19</f>
        <v>0.43397435897435899</v>
      </c>
      <c r="K19" s="65">
        <f t="shared" si="6"/>
        <v>0.15333333333333332</v>
      </c>
      <c r="L19" s="77">
        <f t="shared" si="15"/>
        <v>0.59083333333333332</v>
      </c>
      <c r="N19" s="154"/>
      <c r="O19" s="63">
        <f t="shared" si="16"/>
        <v>0.11442786069651742</v>
      </c>
      <c r="P19" s="71">
        <f t="shared" si="17"/>
        <v>0.44356343283582089</v>
      </c>
      <c r="Q19" s="63">
        <f t="shared" si="16"/>
        <v>0.11274509803921567</v>
      </c>
      <c r="R19" s="71">
        <f t="shared" si="17"/>
        <v>0.44750816993464049</v>
      </c>
      <c r="S19" s="63">
        <f t="shared" si="16"/>
        <v>0.11031175059952036</v>
      </c>
      <c r="T19" s="71">
        <f t="shared" ref="T19" si="28">T$10+S19</f>
        <v>0.45011490807354115</v>
      </c>
      <c r="U19" s="63"/>
      <c r="V19" s="71">
        <v>0.46875</v>
      </c>
    </row>
    <row r="20" spans="1:22" x14ac:dyDescent="0.15">
      <c r="A20" s="85"/>
      <c r="B20" s="88"/>
      <c r="C20" s="93"/>
      <c r="D20" s="64"/>
      <c r="E20" s="64"/>
      <c r="F20" s="64"/>
      <c r="G20" s="65">
        <f>$G$10</f>
        <v>3.472222222222222E-3</v>
      </c>
      <c r="H20" s="76">
        <f>H19+G20</f>
        <v>0.34818376068376067</v>
      </c>
      <c r="I20" s="101"/>
      <c r="J20" s="68">
        <f>'CP Times'!E59</f>
        <v>0.375</v>
      </c>
      <c r="K20" s="70"/>
      <c r="L20" s="78">
        <f>'CP Times'!E65</f>
        <v>0.47916666666666669</v>
      </c>
      <c r="N20" s="154"/>
      <c r="O20" s="63">
        <f>$G$10</f>
        <v>3.472222222222222E-3</v>
      </c>
      <c r="P20" s="71">
        <f>P19+O20</f>
        <v>0.4470356550580431</v>
      </c>
      <c r="Q20" s="63">
        <f>$G$10</f>
        <v>3.472222222222222E-3</v>
      </c>
      <c r="R20" s="71">
        <f>R19+Q20</f>
        <v>0.4509803921568627</v>
      </c>
      <c r="S20" s="63">
        <f>$G$10</f>
        <v>3.472222222222222E-3</v>
      </c>
      <c r="T20" s="71">
        <f>T19+S20</f>
        <v>0.45358713029576336</v>
      </c>
      <c r="U20" s="63">
        <f>$G$10</f>
        <v>3.472222222222222E-3</v>
      </c>
      <c r="V20" s="71">
        <f>V19+U20</f>
        <v>0.47222222222222221</v>
      </c>
    </row>
    <row r="21" spans="1:22" ht="14" customHeight="1" x14ac:dyDescent="0.15">
      <c r="A21" s="263" t="s">
        <v>94</v>
      </c>
      <c r="B21" s="112" t="s">
        <v>79</v>
      </c>
      <c r="C21" s="120" t="s">
        <v>184</v>
      </c>
      <c r="D21" s="92">
        <v>0.5</v>
      </c>
      <c r="E21" s="61">
        <f>$E$9+D21</f>
        <v>14.9</v>
      </c>
      <c r="F21" s="61"/>
      <c r="G21" s="63">
        <f>$D21/G$3*60/1440</f>
        <v>1.6025641025641027E-3</v>
      </c>
      <c r="H21" s="76">
        <f>$H$20+G21</f>
        <v>0.34978632478632476</v>
      </c>
      <c r="I21" s="63">
        <f>$D21/I$3*60/1440</f>
        <v>1.6025641025641027E-3</v>
      </c>
      <c r="J21" s="71">
        <f>$J$20+I21</f>
        <v>0.3766025641025641</v>
      </c>
      <c r="K21" s="63">
        <f>$D21/K$3*60/1440</f>
        <v>4.1666666666666666E-3</v>
      </c>
      <c r="L21" s="77">
        <f>$L$20+K21</f>
        <v>0.48333333333333334</v>
      </c>
      <c r="N21" s="154"/>
      <c r="O21" s="63">
        <f>$D21/O$3*60/1440</f>
        <v>3.1094527363184077E-3</v>
      </c>
      <c r="P21" s="71">
        <f>P$20+O21</f>
        <v>0.45014510779436151</v>
      </c>
      <c r="Q21" s="63">
        <f>$D21/Q$3*60/1440</f>
        <v>3.0637254901960788E-3</v>
      </c>
      <c r="R21" s="71">
        <f>R$20+Q21</f>
        <v>0.45404411764705876</v>
      </c>
      <c r="S21" s="63">
        <f>$D21/S$3*60/1440</f>
        <v>2.9976019184652278E-3</v>
      </c>
      <c r="T21" s="71">
        <f>T$20+S21</f>
        <v>0.45658473221422857</v>
      </c>
      <c r="U21" s="63">
        <f>$D21/U$3*60/1440</f>
        <v>2.6371308016877632E-3</v>
      </c>
      <c r="V21" s="71">
        <f>V$20+U21</f>
        <v>0.47485935302390997</v>
      </c>
    </row>
    <row r="22" spans="1:22" ht="14" x14ac:dyDescent="0.15">
      <c r="A22" s="263"/>
      <c r="B22" s="110" t="s">
        <v>73</v>
      </c>
      <c r="C22" s="120" t="s">
        <v>185</v>
      </c>
      <c r="D22" s="92">
        <v>3.2</v>
      </c>
      <c r="E22" s="61">
        <f>$E$9+D22</f>
        <v>17.600000000000001</v>
      </c>
      <c r="F22" s="61"/>
      <c r="G22" s="63">
        <f t="shared" ref="G22:G27" si="29">$D22/G$3*60/1440</f>
        <v>1.0256410256410256E-2</v>
      </c>
      <c r="H22" s="76">
        <f t="shared" ref="H22:H28" si="30">$H$20+G22</f>
        <v>0.35844017094017094</v>
      </c>
      <c r="I22" s="63">
        <f>$D22/I$3*60/1440</f>
        <v>1.0256410256410256E-2</v>
      </c>
      <c r="J22" s="71">
        <f t="shared" ref="J22:J28" si="31">$J$20+I22</f>
        <v>0.38525641025641028</v>
      </c>
      <c r="K22" s="63">
        <f>$D22/K$3*60/1440</f>
        <v>2.6666666666666665E-2</v>
      </c>
      <c r="L22" s="77">
        <f t="shared" ref="L22:L28" si="32">$L$20+K22</f>
        <v>0.50583333333333336</v>
      </c>
      <c r="N22" s="154"/>
      <c r="O22" s="63">
        <f t="shared" ref="O22:U27" si="33">$D22/O$3*60/1440</f>
        <v>1.9900497512437811E-2</v>
      </c>
      <c r="P22" s="71">
        <f t="shared" ref="P22:R28" si="34">P$20+O22</f>
        <v>0.46693615257048093</v>
      </c>
      <c r="Q22" s="63">
        <f t="shared" si="33"/>
        <v>1.9607843137254905E-2</v>
      </c>
      <c r="R22" s="71">
        <f t="shared" si="34"/>
        <v>0.47058823529411759</v>
      </c>
      <c r="S22" s="63">
        <f t="shared" si="33"/>
        <v>1.918465227817746E-2</v>
      </c>
      <c r="T22" s="71">
        <f t="shared" ref="T22:V22" si="35">T$20+S22</f>
        <v>0.47277178257394081</v>
      </c>
      <c r="U22" s="63">
        <f t="shared" si="33"/>
        <v>1.6877637130801686E-2</v>
      </c>
      <c r="V22" s="71">
        <f t="shared" si="35"/>
        <v>0.48909985935302391</v>
      </c>
    </row>
    <row r="23" spans="1:22" ht="14" x14ac:dyDescent="0.15">
      <c r="A23" s="263"/>
      <c r="B23" s="110" t="s">
        <v>73</v>
      </c>
      <c r="C23" s="120" t="s">
        <v>186</v>
      </c>
      <c r="D23" s="92">
        <v>4.3</v>
      </c>
      <c r="E23" s="61">
        <f>$E$9+D23</f>
        <v>18.7</v>
      </c>
      <c r="F23" s="61"/>
      <c r="G23" s="63">
        <f t="shared" si="29"/>
        <v>1.3782051282051282E-2</v>
      </c>
      <c r="H23" s="76">
        <f t="shared" si="30"/>
        <v>0.36196581196581196</v>
      </c>
      <c r="I23" s="63">
        <f>$D23/I$3*60/1440</f>
        <v>1.3782051282051282E-2</v>
      </c>
      <c r="J23" s="71">
        <f t="shared" si="31"/>
        <v>0.38878205128205129</v>
      </c>
      <c r="K23" s="63">
        <f>$D23/K$3*60/1440</f>
        <v>3.5833333333333335E-2</v>
      </c>
      <c r="L23" s="77">
        <f t="shared" si="32"/>
        <v>0.51500000000000001</v>
      </c>
      <c r="N23" s="154"/>
      <c r="O23" s="63">
        <f t="shared" si="33"/>
        <v>2.6741293532338305E-2</v>
      </c>
      <c r="P23" s="71">
        <f t="shared" si="34"/>
        <v>0.47377694859038139</v>
      </c>
      <c r="Q23" s="63">
        <f t="shared" si="33"/>
        <v>2.6348039215686271E-2</v>
      </c>
      <c r="R23" s="71">
        <f t="shared" si="34"/>
        <v>0.47732843137254899</v>
      </c>
      <c r="S23" s="63">
        <f t="shared" si="33"/>
        <v>2.5779376498800959E-2</v>
      </c>
      <c r="T23" s="71">
        <f t="shared" ref="T23:V23" si="36">T$20+S23</f>
        <v>0.47936650679456433</v>
      </c>
      <c r="U23" s="63">
        <f t="shared" si="33"/>
        <v>2.2679324894514765E-2</v>
      </c>
      <c r="V23" s="71">
        <f t="shared" si="36"/>
        <v>0.49490154711673695</v>
      </c>
    </row>
    <row r="24" spans="1:22" ht="14" x14ac:dyDescent="0.15">
      <c r="A24" s="263"/>
      <c r="B24" s="110" t="s">
        <v>74</v>
      </c>
      <c r="C24" s="120" t="s">
        <v>187</v>
      </c>
      <c r="D24" s="92">
        <v>4.7</v>
      </c>
      <c r="E24" s="61">
        <f>$E$9+D24</f>
        <v>19.100000000000001</v>
      </c>
      <c r="F24" s="61"/>
      <c r="G24" s="63">
        <f t="shared" si="29"/>
        <v>1.5064102564102564E-2</v>
      </c>
      <c r="H24" s="76">
        <f t="shared" si="30"/>
        <v>0.36324786324786323</v>
      </c>
      <c r="I24" s="63">
        <f>$D24/I$3*60/1440</f>
        <v>1.5064102564102564E-2</v>
      </c>
      <c r="J24" s="71">
        <f t="shared" si="31"/>
        <v>0.39006410256410257</v>
      </c>
      <c r="K24" s="63">
        <f>$D24/K$3*60/1440</f>
        <v>3.9166666666666669E-2</v>
      </c>
      <c r="L24" s="77">
        <f t="shared" si="32"/>
        <v>0.51833333333333331</v>
      </c>
      <c r="N24" s="154"/>
      <c r="O24" s="63">
        <f t="shared" si="33"/>
        <v>2.9228855721393037E-2</v>
      </c>
      <c r="P24" s="71">
        <f t="shared" si="34"/>
        <v>0.47626451077943616</v>
      </c>
      <c r="Q24" s="63">
        <f t="shared" si="33"/>
        <v>2.8799019607843142E-2</v>
      </c>
      <c r="R24" s="71">
        <f t="shared" si="34"/>
        <v>0.47977941176470584</v>
      </c>
      <c r="S24" s="63">
        <f t="shared" si="33"/>
        <v>2.8177458033573143E-2</v>
      </c>
      <c r="T24" s="71">
        <f t="shared" ref="T24:V24" si="37">T$20+S24</f>
        <v>0.4817645883293365</v>
      </c>
      <c r="U24" s="63">
        <f t="shared" si="33"/>
        <v>2.4789029535864978E-2</v>
      </c>
      <c r="V24" s="71">
        <f t="shared" si="37"/>
        <v>0.49701125175808719</v>
      </c>
    </row>
    <row r="25" spans="1:22" ht="28" x14ac:dyDescent="0.15">
      <c r="A25" s="263"/>
      <c r="B25" s="87" t="s">
        <v>156</v>
      </c>
      <c r="C25" s="120" t="s">
        <v>157</v>
      </c>
      <c r="D25" s="92">
        <v>4.7</v>
      </c>
      <c r="E25" s="61">
        <f>$E$9+D25</f>
        <v>19.100000000000001</v>
      </c>
      <c r="F25" s="61"/>
      <c r="G25" s="63">
        <f t="shared" si="29"/>
        <v>1.5064102564102564E-2</v>
      </c>
      <c r="H25" s="76">
        <f t="shared" si="30"/>
        <v>0.36324786324786323</v>
      </c>
      <c r="I25" s="63">
        <f>$D25/I$3*60/1440</f>
        <v>1.5064102564102564E-2</v>
      </c>
      <c r="J25" s="71">
        <f t="shared" si="31"/>
        <v>0.39006410256410257</v>
      </c>
      <c r="K25" s="63">
        <f>$D25/K$3*60/1440</f>
        <v>3.9166666666666669E-2</v>
      </c>
      <c r="L25" s="77">
        <f t="shared" si="32"/>
        <v>0.51833333333333331</v>
      </c>
      <c r="N25" s="154"/>
      <c r="O25" s="63">
        <f t="shared" si="33"/>
        <v>2.9228855721393037E-2</v>
      </c>
      <c r="P25" s="71">
        <f t="shared" si="34"/>
        <v>0.47626451077943616</v>
      </c>
      <c r="Q25" s="63">
        <f t="shared" si="33"/>
        <v>2.8799019607843142E-2</v>
      </c>
      <c r="R25" s="71">
        <f t="shared" si="34"/>
        <v>0.47977941176470584</v>
      </c>
      <c r="S25" s="63">
        <f t="shared" si="33"/>
        <v>2.8177458033573143E-2</v>
      </c>
      <c r="T25" s="71">
        <f t="shared" ref="T25:V25" si="38">T$20+S25</f>
        <v>0.4817645883293365</v>
      </c>
      <c r="U25" s="63">
        <f t="shared" si="33"/>
        <v>2.4789029535864978E-2</v>
      </c>
      <c r="V25" s="71">
        <f t="shared" si="38"/>
        <v>0.49701125175808719</v>
      </c>
    </row>
    <row r="26" spans="1:22" x14ac:dyDescent="0.15">
      <c r="A26" s="263"/>
      <c r="B26" s="113" t="s">
        <v>195</v>
      </c>
      <c r="C26" s="120" t="s">
        <v>194</v>
      </c>
      <c r="D26" s="61">
        <v>6.8</v>
      </c>
      <c r="E26" s="61">
        <f t="shared" ref="E26:E27" si="39">$E$19+D26</f>
        <v>39.599999999999994</v>
      </c>
      <c r="F26" s="61"/>
      <c r="G26" s="63">
        <f t="shared" si="29"/>
        <v>2.1794871794871797E-2</v>
      </c>
      <c r="H26" s="76">
        <f t="shared" si="30"/>
        <v>0.36997863247863244</v>
      </c>
      <c r="I26" s="63">
        <f t="shared" si="26"/>
        <v>2.1794871794871797E-2</v>
      </c>
      <c r="J26" s="71">
        <f t="shared" si="31"/>
        <v>0.39679487179487177</v>
      </c>
      <c r="K26" s="63">
        <f t="shared" si="6"/>
        <v>5.6666666666666664E-2</v>
      </c>
      <c r="L26" s="77">
        <f t="shared" si="32"/>
        <v>0.53583333333333338</v>
      </c>
      <c r="N26" s="154"/>
      <c r="O26" s="63">
        <f t="shared" si="33"/>
        <v>4.228855721393035E-2</v>
      </c>
      <c r="P26" s="71">
        <f t="shared" si="34"/>
        <v>0.48932421227197342</v>
      </c>
      <c r="Q26" s="63">
        <f t="shared" si="33"/>
        <v>4.1666666666666664E-2</v>
      </c>
      <c r="R26" s="71">
        <f t="shared" si="34"/>
        <v>0.49264705882352938</v>
      </c>
      <c r="S26" s="63">
        <f t="shared" si="33"/>
        <v>4.0767386091127095E-2</v>
      </c>
      <c r="T26" s="71">
        <f t="shared" ref="T26:V26" si="40">T$20+S26</f>
        <v>0.49435451638689043</v>
      </c>
      <c r="U26" s="63">
        <f t="shared" si="33"/>
        <v>3.5864978902953586E-2</v>
      </c>
      <c r="V26" s="71">
        <f t="shared" si="40"/>
        <v>0.5080872011251758</v>
      </c>
    </row>
    <row r="27" spans="1:22" x14ac:dyDescent="0.15">
      <c r="A27" s="263"/>
      <c r="B27" s="113" t="s">
        <v>158</v>
      </c>
      <c r="C27" s="120" t="s">
        <v>188</v>
      </c>
      <c r="D27" s="61">
        <v>8.1999999999999993</v>
      </c>
      <c r="E27" s="61">
        <f t="shared" si="39"/>
        <v>41</v>
      </c>
      <c r="F27" s="61"/>
      <c r="G27" s="63">
        <f t="shared" si="29"/>
        <v>2.6282051282051282E-2</v>
      </c>
      <c r="H27" s="76">
        <f t="shared" si="30"/>
        <v>0.37446581196581197</v>
      </c>
      <c r="I27" s="63">
        <f t="shared" si="26"/>
        <v>2.6282051282051282E-2</v>
      </c>
      <c r="J27" s="71">
        <f t="shared" si="31"/>
        <v>0.4012820512820513</v>
      </c>
      <c r="K27" s="63">
        <f t="shared" si="6"/>
        <v>6.8333333333333329E-2</v>
      </c>
      <c r="L27" s="77">
        <f t="shared" si="32"/>
        <v>0.54749999999999999</v>
      </c>
      <c r="N27" s="154"/>
      <c r="O27" s="63">
        <f t="shared" si="33"/>
        <v>5.099502487562188E-2</v>
      </c>
      <c r="P27" s="71">
        <f t="shared" si="34"/>
        <v>0.49803067993366501</v>
      </c>
      <c r="Q27" s="63">
        <f t="shared" si="33"/>
        <v>5.0245098039215681E-2</v>
      </c>
      <c r="R27" s="71">
        <f t="shared" si="34"/>
        <v>0.50122549019607843</v>
      </c>
      <c r="S27" s="63">
        <f t="shared" si="33"/>
        <v>4.9160671462829729E-2</v>
      </c>
      <c r="T27" s="71">
        <f t="shared" ref="T27:V27" si="41">T$20+S27</f>
        <v>0.50274780175859313</v>
      </c>
      <c r="U27" s="63">
        <f t="shared" si="33"/>
        <v>4.324894514767931E-2</v>
      </c>
      <c r="V27" s="71">
        <f t="shared" si="41"/>
        <v>0.51547116736990151</v>
      </c>
    </row>
    <row r="28" spans="1:22" ht="28" x14ac:dyDescent="0.15">
      <c r="A28" s="85"/>
      <c r="B28" s="111" t="s">
        <v>165</v>
      </c>
      <c r="C28" s="93" t="s">
        <v>155</v>
      </c>
      <c r="D28" s="123">
        <v>14.2</v>
      </c>
      <c r="E28" s="64">
        <f t="shared" ref="E28" si="42">$E$19+D28</f>
        <v>47</v>
      </c>
      <c r="F28" s="64"/>
      <c r="G28" s="65">
        <f t="shared" si="26"/>
        <v>4.5512820512820511E-2</v>
      </c>
      <c r="H28" s="76">
        <f t="shared" si="30"/>
        <v>0.39369658119658119</v>
      </c>
      <c r="I28" s="65">
        <f t="shared" si="26"/>
        <v>4.5512820512820511E-2</v>
      </c>
      <c r="J28" s="66">
        <f t="shared" si="31"/>
        <v>0.42051282051282052</v>
      </c>
      <c r="K28" s="65">
        <f t="shared" si="6"/>
        <v>0.11833333333333332</v>
      </c>
      <c r="L28" s="77">
        <f t="shared" si="32"/>
        <v>0.59750000000000003</v>
      </c>
      <c r="N28" s="154"/>
      <c r="O28" s="63">
        <f t="shared" si="16"/>
        <v>8.8308457711442787E-2</v>
      </c>
      <c r="P28" s="71">
        <f t="shared" si="34"/>
        <v>0.5353441127694859</v>
      </c>
      <c r="Q28" s="63">
        <f t="shared" si="16"/>
        <v>8.7009803921568624E-2</v>
      </c>
      <c r="R28" s="71">
        <f t="shared" si="34"/>
        <v>0.53799019607843135</v>
      </c>
      <c r="S28" s="63">
        <f t="shared" si="16"/>
        <v>8.5131894484412468E-2</v>
      </c>
      <c r="T28" s="71">
        <f t="shared" ref="T28:V28" si="43">T$20+S28</f>
        <v>0.53871902478017586</v>
      </c>
      <c r="U28" s="63">
        <f t="shared" si="16"/>
        <v>7.4894514767932491E-2</v>
      </c>
      <c r="V28" s="71">
        <f t="shared" si="43"/>
        <v>0.54711673699015473</v>
      </c>
    </row>
    <row r="29" spans="1:22" x14ac:dyDescent="0.15">
      <c r="A29" s="85"/>
      <c r="B29" s="88"/>
      <c r="C29" s="93"/>
      <c r="D29" s="64"/>
      <c r="E29" s="64"/>
      <c r="F29" s="64"/>
      <c r="G29" s="65">
        <f>$G$10</f>
        <v>3.472222222222222E-3</v>
      </c>
      <c r="H29" s="76">
        <f>H28+G29</f>
        <v>0.3971688034188034</v>
      </c>
      <c r="I29" s="65"/>
      <c r="J29" s="68">
        <f>'CP Times'!F59</f>
        <v>0.45833333333333331</v>
      </c>
      <c r="K29" s="70"/>
      <c r="L29" s="78">
        <f>'CP Times'!F65</f>
        <v>0.58333333333333337</v>
      </c>
      <c r="N29" s="154"/>
      <c r="O29" s="63">
        <f>$G$10</f>
        <v>3.472222222222222E-3</v>
      </c>
      <c r="P29" s="71">
        <f>P28+O29</f>
        <v>0.53881633499170811</v>
      </c>
      <c r="Q29" s="63">
        <f>$G$10</f>
        <v>3.472222222222222E-3</v>
      </c>
      <c r="R29" s="71">
        <f>R28+Q29</f>
        <v>0.54146241830065356</v>
      </c>
      <c r="S29" s="63">
        <f>$G$10</f>
        <v>3.472222222222222E-3</v>
      </c>
      <c r="T29" s="71">
        <f>T28+S29</f>
        <v>0.54219124700239807</v>
      </c>
      <c r="U29" s="63">
        <f>$G$10</f>
        <v>3.472222222222222E-3</v>
      </c>
      <c r="V29" s="71">
        <f>V28+U29</f>
        <v>0.55058895921237694</v>
      </c>
    </row>
    <row r="30" spans="1:22" ht="12" customHeight="1" x14ac:dyDescent="0.15">
      <c r="A30" s="263" t="s">
        <v>95</v>
      </c>
      <c r="B30" s="84" t="s">
        <v>160</v>
      </c>
      <c r="C30" s="121" t="s">
        <v>189</v>
      </c>
      <c r="D30" s="61">
        <v>1.6</v>
      </c>
      <c r="E30" s="61">
        <f>$E$28+D30</f>
        <v>48.6</v>
      </c>
      <c r="F30" s="61"/>
      <c r="G30" s="63">
        <f t="shared" si="26"/>
        <v>5.1282051282051282E-3</v>
      </c>
      <c r="H30" s="76">
        <f>$H$29+G30</f>
        <v>0.40229700854700851</v>
      </c>
      <c r="I30" s="63">
        <f t="shared" si="26"/>
        <v>5.1282051282051282E-3</v>
      </c>
      <c r="J30" s="71">
        <f>$J$29+I30</f>
        <v>0.46346153846153842</v>
      </c>
      <c r="K30" s="63">
        <f t="shared" si="6"/>
        <v>1.3333333333333332E-2</v>
      </c>
      <c r="L30" s="77">
        <f>$L$29+K30</f>
        <v>0.59666666666666668</v>
      </c>
      <c r="M30" s="92"/>
      <c r="N30" s="154"/>
      <c r="O30" s="63">
        <f t="shared" si="16"/>
        <v>9.9502487562189053E-3</v>
      </c>
      <c r="P30" s="71">
        <f>P$29+O30</f>
        <v>0.54876658374792697</v>
      </c>
      <c r="Q30" s="63">
        <f t="shared" si="16"/>
        <v>9.8039215686274526E-3</v>
      </c>
      <c r="R30" s="71">
        <f>R$29+Q30</f>
        <v>0.55126633986928097</v>
      </c>
      <c r="S30" s="63">
        <f t="shared" si="16"/>
        <v>9.5923261390887301E-3</v>
      </c>
      <c r="T30" s="71">
        <f>T$29+S30</f>
        <v>0.55178357314148685</v>
      </c>
      <c r="U30" s="63">
        <f t="shared" si="16"/>
        <v>8.4388185654008432E-3</v>
      </c>
      <c r="V30" s="71">
        <f>V$29+U30</f>
        <v>0.55902777777777779</v>
      </c>
    </row>
    <row r="31" spans="1:22" ht="12" customHeight="1" x14ac:dyDescent="0.15">
      <c r="A31" s="263"/>
      <c r="B31" s="84" t="s">
        <v>161</v>
      </c>
      <c r="C31" s="121" t="s">
        <v>190</v>
      </c>
      <c r="D31" s="61">
        <v>9.6999999999999993</v>
      </c>
      <c r="E31" s="61">
        <f>$E$28+D31</f>
        <v>56.7</v>
      </c>
      <c r="F31" s="61"/>
      <c r="G31" s="63">
        <f t="shared" si="26"/>
        <v>3.1089743589743587E-2</v>
      </c>
      <c r="H31" s="76">
        <f t="shared" ref="H31:H32" si="44">$H$29+G31</f>
        <v>0.42825854700854699</v>
      </c>
      <c r="I31" s="63">
        <f t="shared" si="26"/>
        <v>3.1089743589743587E-2</v>
      </c>
      <c r="J31" s="71">
        <f>$J$29+I31</f>
        <v>0.48942307692307691</v>
      </c>
      <c r="K31" s="63">
        <f t="shared" si="6"/>
        <v>8.0833333333333326E-2</v>
      </c>
      <c r="L31" s="77">
        <f>$L$29+K31</f>
        <v>0.66416666666666668</v>
      </c>
      <c r="N31" s="154"/>
      <c r="O31" s="63">
        <f t="shared" si="16"/>
        <v>6.032338308457711E-2</v>
      </c>
      <c r="P31" s="71">
        <f t="shared" ref="P31:R33" si="45">P$29+O31</f>
        <v>0.59913971807628519</v>
      </c>
      <c r="Q31" s="63">
        <f t="shared" si="16"/>
        <v>5.9436274509803926E-2</v>
      </c>
      <c r="R31" s="71">
        <f t="shared" si="45"/>
        <v>0.60089869281045749</v>
      </c>
      <c r="S31" s="63">
        <f t="shared" si="16"/>
        <v>5.8153477218225405E-2</v>
      </c>
      <c r="T31" s="71">
        <f t="shared" ref="T31:V31" si="46">T$29+S31</f>
        <v>0.60034472422062346</v>
      </c>
      <c r="U31" s="63">
        <f t="shared" si="16"/>
        <v>5.1160337552742609E-2</v>
      </c>
      <c r="V31" s="71">
        <f t="shared" si="46"/>
        <v>0.60174929676511957</v>
      </c>
    </row>
    <row r="32" spans="1:22" ht="12" customHeight="1" x14ac:dyDescent="0.15">
      <c r="A32" s="263"/>
      <c r="B32" s="84" t="s">
        <v>160</v>
      </c>
      <c r="C32" s="121" t="s">
        <v>191</v>
      </c>
      <c r="D32" s="61">
        <v>12.2</v>
      </c>
      <c r="E32" s="61">
        <f>$E$28+D32</f>
        <v>59.2</v>
      </c>
      <c r="F32" s="61"/>
      <c r="G32" s="63">
        <f t="shared" si="26"/>
        <v>3.9102564102564102E-2</v>
      </c>
      <c r="H32" s="76">
        <f t="shared" si="44"/>
        <v>0.43627136752136753</v>
      </c>
      <c r="I32" s="63">
        <f t="shared" si="26"/>
        <v>3.9102564102564102E-2</v>
      </c>
      <c r="J32" s="71">
        <f>$J$29+I32</f>
        <v>0.49743589743589745</v>
      </c>
      <c r="K32" s="63">
        <f t="shared" si="6"/>
        <v>0.10166666666666667</v>
      </c>
      <c r="L32" s="77">
        <f>$L$29+K32</f>
        <v>0.68500000000000005</v>
      </c>
      <c r="N32" s="154"/>
      <c r="O32" s="63">
        <f t="shared" si="16"/>
        <v>7.5870646766169156E-2</v>
      </c>
      <c r="P32" s="71">
        <f t="shared" si="45"/>
        <v>0.61468698175787728</v>
      </c>
      <c r="Q32" s="63">
        <f t="shared" si="16"/>
        <v>7.4754901960784312E-2</v>
      </c>
      <c r="R32" s="71">
        <f t="shared" si="45"/>
        <v>0.61621732026143783</v>
      </c>
      <c r="S32" s="63">
        <f t="shared" si="16"/>
        <v>7.3141486810551548E-2</v>
      </c>
      <c r="T32" s="71">
        <f t="shared" ref="T32:V32" si="47">T$29+S32</f>
        <v>0.61533273381294962</v>
      </c>
      <c r="U32" s="63">
        <f t="shared" si="16"/>
        <v>6.4345991561181426E-2</v>
      </c>
      <c r="V32" s="71">
        <f t="shared" si="47"/>
        <v>0.61493495077355842</v>
      </c>
    </row>
    <row r="33" spans="1:22" ht="28" x14ac:dyDescent="0.15">
      <c r="A33" s="126"/>
      <c r="B33" s="88" t="s">
        <v>321</v>
      </c>
      <c r="C33" s="93" t="s">
        <v>159</v>
      </c>
      <c r="D33" s="123">
        <v>13.1</v>
      </c>
      <c r="E33" s="64">
        <f>$E$28+D33</f>
        <v>60.1</v>
      </c>
      <c r="F33" s="64"/>
      <c r="G33" s="65">
        <f t="shared" si="26"/>
        <v>4.1987179487179484E-2</v>
      </c>
      <c r="H33" s="76">
        <f>$H$29+G33</f>
        <v>0.4391559829059829</v>
      </c>
      <c r="I33" s="65">
        <f t="shared" si="26"/>
        <v>4.1987179487179484E-2</v>
      </c>
      <c r="J33" s="66">
        <f t="shared" ref="J33" si="48">$J$29+I33</f>
        <v>0.50032051282051282</v>
      </c>
      <c r="K33" s="63">
        <f t="shared" si="6"/>
        <v>0.10916666666666668</v>
      </c>
      <c r="L33" s="77">
        <f>$L$29+K33</f>
        <v>0.6925</v>
      </c>
      <c r="N33" s="154"/>
      <c r="O33" s="63">
        <f t="shared" si="16"/>
        <v>8.1467661691542279E-2</v>
      </c>
      <c r="P33" s="71">
        <f t="shared" si="45"/>
        <v>0.6202839966832504</v>
      </c>
      <c r="Q33" s="63">
        <f t="shared" si="16"/>
        <v>8.0269607843137261E-2</v>
      </c>
      <c r="R33" s="71">
        <f t="shared" si="45"/>
        <v>0.62173202614379086</v>
      </c>
      <c r="S33" s="63">
        <f t="shared" si="16"/>
        <v>7.8537170263788952E-2</v>
      </c>
      <c r="T33" s="71">
        <f t="shared" ref="T33:V33" si="49">T$29+S33</f>
        <v>0.62072841726618699</v>
      </c>
      <c r="U33" s="63">
        <f t="shared" si="16"/>
        <v>6.9092827004219412E-2</v>
      </c>
      <c r="V33" s="71">
        <f t="shared" si="49"/>
        <v>0.61968178621659631</v>
      </c>
    </row>
    <row r="34" spans="1:22" ht="12" customHeight="1" x14ac:dyDescent="0.15">
      <c r="A34" s="126"/>
      <c r="B34" s="124"/>
      <c r="C34" s="125"/>
      <c r="D34" s="64"/>
      <c r="E34" s="64"/>
      <c r="F34" s="64"/>
      <c r="G34" s="65">
        <f>$G$10</f>
        <v>3.472222222222222E-3</v>
      </c>
      <c r="H34" s="76">
        <f>H33+G34</f>
        <v>0.44262820512820511</v>
      </c>
      <c r="I34" s="65">
        <f>$K$10</f>
        <v>6.9444444444444441E-3</v>
      </c>
      <c r="J34" s="66">
        <f>$J$33+I34</f>
        <v>0.50726495726495724</v>
      </c>
      <c r="K34" s="65"/>
      <c r="L34" s="155">
        <f>'CP Times'!G65</f>
        <v>0.58333333333333337</v>
      </c>
      <c r="N34" s="156">
        <f>'CP Times'!G66</f>
        <v>0.625</v>
      </c>
      <c r="O34" s="63">
        <f>$G$10</f>
        <v>3.472222222222222E-3</v>
      </c>
      <c r="P34" s="71">
        <f>P33+O34</f>
        <v>0.62375621890547261</v>
      </c>
      <c r="Q34" s="63">
        <f>$G$10</f>
        <v>3.472222222222222E-3</v>
      </c>
      <c r="R34" s="71">
        <f>R33+Q34</f>
        <v>0.62520424836601307</v>
      </c>
      <c r="S34" s="63">
        <f>$G$10</f>
        <v>3.472222222222222E-3</v>
      </c>
      <c r="T34" s="71">
        <f>T33+S34</f>
        <v>0.6242006394884092</v>
      </c>
      <c r="U34" s="63">
        <f>$G$10</f>
        <v>3.472222222222222E-3</v>
      </c>
      <c r="V34" s="71">
        <f>V33+U34</f>
        <v>0.62315400843881852</v>
      </c>
    </row>
    <row r="35" spans="1:22" ht="12" customHeight="1" x14ac:dyDescent="0.15">
      <c r="A35" s="263" t="s">
        <v>169</v>
      </c>
      <c r="B35" s="84" t="s">
        <v>160</v>
      </c>
      <c r="C35" s="121" t="s">
        <v>191</v>
      </c>
      <c r="D35" s="92">
        <v>0.9</v>
      </c>
      <c r="E35" s="61">
        <f>$E$33+D35</f>
        <v>61</v>
      </c>
      <c r="F35" s="61"/>
      <c r="G35" s="63">
        <f t="shared" si="26"/>
        <v>2.8846153846153848E-3</v>
      </c>
      <c r="H35" s="76">
        <f>$H$34+G35</f>
        <v>0.44551282051282048</v>
      </c>
      <c r="I35" s="63">
        <f t="shared" si="26"/>
        <v>2.8846153846153848E-3</v>
      </c>
      <c r="J35" s="71">
        <f>$J$34+I35</f>
        <v>0.51014957264957261</v>
      </c>
      <c r="K35" s="63">
        <f t="shared" si="6"/>
        <v>7.4999999999999989E-3</v>
      </c>
      <c r="L35" s="71">
        <f>$L$34+K35</f>
        <v>0.59083333333333332</v>
      </c>
      <c r="M35" s="63">
        <f>$D35/$M$3*60/1440</f>
        <v>5.4687499999999997E-3</v>
      </c>
      <c r="N35" s="77">
        <f>$N$34+M35</f>
        <v>0.63046875000000002</v>
      </c>
      <c r="O35" s="63">
        <f t="shared" si="16"/>
        <v>5.597014925373134E-3</v>
      </c>
      <c r="P35" s="71">
        <f>P$34+O35</f>
        <v>0.62935323383084574</v>
      </c>
      <c r="Q35" s="63">
        <f t="shared" si="16"/>
        <v>5.5147058823529415E-3</v>
      </c>
      <c r="R35" s="71">
        <f>R$34+Q35</f>
        <v>0.63071895424836599</v>
      </c>
      <c r="S35" s="63">
        <f t="shared" si="16"/>
        <v>5.3956834532374095E-3</v>
      </c>
      <c r="T35" s="71">
        <f>T$34+S35</f>
        <v>0.62959632294164658</v>
      </c>
      <c r="U35" s="63">
        <f t="shared" si="16"/>
        <v>4.7468354430379748E-3</v>
      </c>
      <c r="V35" s="71">
        <f>V$34+U35</f>
        <v>0.62790084388185652</v>
      </c>
    </row>
    <row r="36" spans="1:22" ht="14" x14ac:dyDescent="0.15">
      <c r="A36" s="263"/>
      <c r="B36" s="84" t="s">
        <v>161</v>
      </c>
      <c r="C36" s="121" t="s">
        <v>190</v>
      </c>
      <c r="D36" s="92">
        <v>3.4</v>
      </c>
      <c r="E36" s="61">
        <f t="shared" ref="E36:E38" si="50">$E$33+D36</f>
        <v>63.5</v>
      </c>
      <c r="F36" s="61"/>
      <c r="G36" s="63">
        <f t="shared" si="26"/>
        <v>1.0897435897435899E-2</v>
      </c>
      <c r="H36" s="76">
        <f t="shared" ref="H36:H38" si="51">$H$34+G36</f>
        <v>0.45352564102564102</v>
      </c>
      <c r="I36" s="63">
        <f t="shared" si="26"/>
        <v>1.0897435897435899E-2</v>
      </c>
      <c r="J36" s="71">
        <f t="shared" ref="J36:J38" si="52">$J$34+I36</f>
        <v>0.5181623931623931</v>
      </c>
      <c r="K36" s="63">
        <f t="shared" si="6"/>
        <v>2.8333333333333332E-2</v>
      </c>
      <c r="L36" s="71">
        <f t="shared" ref="L36:L38" si="53">$L$34+K36</f>
        <v>0.61166666666666669</v>
      </c>
      <c r="M36" s="63">
        <f t="shared" ref="M36:M38" si="54">$D36/$M$3*60/1440</f>
        <v>2.0659722222222218E-2</v>
      </c>
      <c r="N36" s="77">
        <f t="shared" ref="N36:N38" si="55">$N$34+M36</f>
        <v>0.64565972222222223</v>
      </c>
      <c r="O36" s="63">
        <f t="shared" si="16"/>
        <v>2.1144278606965175E-2</v>
      </c>
      <c r="P36" s="71">
        <f t="shared" ref="P36:R38" si="56">P$34+O36</f>
        <v>0.64490049751243783</v>
      </c>
      <c r="Q36" s="63">
        <f t="shared" si="16"/>
        <v>2.0833333333333332E-2</v>
      </c>
      <c r="R36" s="71">
        <f t="shared" si="56"/>
        <v>0.64603758169934644</v>
      </c>
      <c r="S36" s="63">
        <f t="shared" si="16"/>
        <v>2.0383693045563547E-2</v>
      </c>
      <c r="T36" s="71">
        <f t="shared" ref="T36:V36" si="57">T$34+S36</f>
        <v>0.64458433253397274</v>
      </c>
      <c r="U36" s="63">
        <f t="shared" si="16"/>
        <v>1.7932489451476793E-2</v>
      </c>
      <c r="V36" s="71">
        <f t="shared" si="57"/>
        <v>0.64108649789029526</v>
      </c>
    </row>
    <row r="37" spans="1:22" ht="14" x14ac:dyDescent="0.15">
      <c r="A37" s="263"/>
      <c r="B37" s="175" t="s">
        <v>192</v>
      </c>
      <c r="C37" s="122" t="s">
        <v>152</v>
      </c>
      <c r="D37" s="92">
        <v>9.4</v>
      </c>
      <c r="E37" s="61">
        <f t="shared" si="50"/>
        <v>69.5</v>
      </c>
      <c r="F37" s="61"/>
      <c r="G37" s="63">
        <f t="shared" ref="G37:G38" si="58">$D37/G$3*60/1440</f>
        <v>3.0128205128205129E-2</v>
      </c>
      <c r="H37" s="76">
        <f t="shared" si="51"/>
        <v>0.47275641025641024</v>
      </c>
      <c r="I37" s="63">
        <f t="shared" ref="I37:I38" si="59">$D37/I$3*60/1440</f>
        <v>3.0128205128205129E-2</v>
      </c>
      <c r="J37" s="71">
        <f t="shared" si="52"/>
        <v>0.53739316239316237</v>
      </c>
      <c r="K37" s="63">
        <f t="shared" si="6"/>
        <v>7.8333333333333338E-2</v>
      </c>
      <c r="L37" s="71">
        <f t="shared" si="53"/>
        <v>0.66166666666666674</v>
      </c>
      <c r="M37" s="63">
        <f t="shared" si="54"/>
        <v>5.7118055555555554E-2</v>
      </c>
      <c r="N37" s="77">
        <f t="shared" si="55"/>
        <v>0.6821180555555556</v>
      </c>
      <c r="O37" s="63">
        <f t="shared" si="16"/>
        <v>5.8457711442786074E-2</v>
      </c>
      <c r="P37" s="71">
        <f t="shared" si="56"/>
        <v>0.68221393034825872</v>
      </c>
      <c r="Q37" s="63">
        <f t="shared" si="16"/>
        <v>5.7598039215686285E-2</v>
      </c>
      <c r="R37" s="71">
        <f t="shared" si="56"/>
        <v>0.68280228758169936</v>
      </c>
      <c r="S37" s="63">
        <f t="shared" si="16"/>
        <v>5.6354916067146286E-2</v>
      </c>
      <c r="T37" s="71">
        <f t="shared" ref="T37:V37" si="60">T$34+S37</f>
        <v>0.68055555555555547</v>
      </c>
      <c r="U37" s="63">
        <f t="shared" si="16"/>
        <v>4.9578059071729956E-2</v>
      </c>
      <c r="V37" s="71">
        <f t="shared" si="60"/>
        <v>0.67273206751054848</v>
      </c>
    </row>
    <row r="38" spans="1:22" ht="28" x14ac:dyDescent="0.15">
      <c r="A38" s="85"/>
      <c r="B38" s="88" t="s">
        <v>164</v>
      </c>
      <c r="C38" s="93" t="s">
        <v>162</v>
      </c>
      <c r="D38" s="123">
        <v>19.5</v>
      </c>
      <c r="E38" s="64">
        <f t="shared" si="50"/>
        <v>79.599999999999994</v>
      </c>
      <c r="F38" s="64"/>
      <c r="G38" s="65">
        <f t="shared" si="58"/>
        <v>6.25E-2</v>
      </c>
      <c r="H38" s="76">
        <f t="shared" si="51"/>
        <v>0.50512820512820511</v>
      </c>
      <c r="I38" s="65">
        <f t="shared" si="59"/>
        <v>6.25E-2</v>
      </c>
      <c r="J38" s="66">
        <f t="shared" si="52"/>
        <v>0.56976495726495724</v>
      </c>
      <c r="K38" s="65">
        <f t="shared" si="6"/>
        <v>0.16250000000000001</v>
      </c>
      <c r="L38" s="193">
        <f t="shared" si="53"/>
        <v>0.74583333333333335</v>
      </c>
      <c r="M38" s="63">
        <f t="shared" si="54"/>
        <v>0.11848958333333333</v>
      </c>
      <c r="N38" s="159">
        <f t="shared" si="55"/>
        <v>0.74348958333333337</v>
      </c>
      <c r="O38" s="63">
        <f t="shared" si="16"/>
        <v>0.1212686567164179</v>
      </c>
      <c r="P38" s="71">
        <f t="shared" si="56"/>
        <v>0.74502487562189046</v>
      </c>
      <c r="Q38" s="63">
        <f t="shared" si="16"/>
        <v>0.11948529411764706</v>
      </c>
      <c r="R38" s="71">
        <f t="shared" si="56"/>
        <v>0.74468954248366015</v>
      </c>
      <c r="S38" s="63">
        <f t="shared" si="16"/>
        <v>0.11690647482014388</v>
      </c>
      <c r="T38" s="71">
        <f t="shared" ref="T38:V38" si="61">T$34+S38</f>
        <v>0.74110711430855303</v>
      </c>
      <c r="U38" s="63">
        <f t="shared" si="16"/>
        <v>0.10284810126582278</v>
      </c>
      <c r="V38" s="71">
        <f t="shared" si="61"/>
        <v>0.7260021097046413</v>
      </c>
    </row>
    <row r="39" spans="1:22" x14ac:dyDescent="0.15">
      <c r="A39" s="183"/>
      <c r="B39" s="184"/>
      <c r="C39" s="185"/>
      <c r="D39" s="186"/>
      <c r="E39" s="61"/>
      <c r="F39" s="61"/>
      <c r="G39" s="63">
        <f>$E38/G$3*60/1440</f>
        <v>0.25512820512820511</v>
      </c>
      <c r="H39" s="76">
        <f>H5+G39+(4*G10)</f>
        <v>0.50512820512820511</v>
      </c>
      <c r="I39" s="176"/>
      <c r="J39" s="71"/>
      <c r="K39" s="176"/>
      <c r="L39" s="71"/>
      <c r="M39" s="176"/>
      <c r="N39" s="71"/>
      <c r="O39" s="63">
        <f>$E38/O$3*60/1440</f>
        <v>0.49502487562189051</v>
      </c>
      <c r="P39" s="71">
        <f>P5+O39+(4*O10)</f>
        <v>0.74502487562189046</v>
      </c>
      <c r="Q39" s="63">
        <f>$E38/Q$3*60/1440</f>
        <v>0.48774509803921562</v>
      </c>
      <c r="R39" s="71">
        <f>R5+Q39+(4*Q10)</f>
        <v>0.74468954248366004</v>
      </c>
      <c r="S39" s="63">
        <f>$E38/S$3*60/1440</f>
        <v>0.47721822541966419</v>
      </c>
      <c r="T39" s="71">
        <f>T5+S39+(4*S10)</f>
        <v>0.74110711430855303</v>
      </c>
      <c r="U39" s="63"/>
      <c r="V39" s="71"/>
    </row>
    <row r="40" spans="1:22" x14ac:dyDescent="0.15">
      <c r="A40" s="183"/>
      <c r="B40" s="184"/>
      <c r="C40" s="185"/>
      <c r="D40" s="186"/>
      <c r="E40" s="61"/>
      <c r="F40" s="190"/>
      <c r="G40" s="176"/>
      <c r="H40" s="71"/>
      <c r="I40" s="143">
        <v>10</v>
      </c>
      <c r="J40" s="62" t="s">
        <v>11</v>
      </c>
      <c r="K40" s="143">
        <v>4</v>
      </c>
      <c r="L40" s="62" t="s">
        <v>11</v>
      </c>
      <c r="M40" s="176"/>
      <c r="N40" s="71"/>
      <c r="O40" s="176"/>
      <c r="P40" s="71"/>
    </row>
    <row r="41" spans="1:22" ht="14" x14ac:dyDescent="0.15">
      <c r="A41" s="85"/>
      <c r="B41" s="88" t="s">
        <v>354</v>
      </c>
      <c r="C41" s="93" t="s">
        <v>162</v>
      </c>
      <c r="D41" s="123"/>
      <c r="E41" s="64"/>
      <c r="F41" s="191"/>
      <c r="G41" s="70"/>
      <c r="H41" s="66"/>
      <c r="I41" s="70"/>
      <c r="J41" s="151">
        <f>'CP Times'!J61</f>
        <v>0.45833333333333331</v>
      </c>
      <c r="K41" s="70"/>
      <c r="L41" s="151">
        <f>'CP Times'!J65</f>
        <v>0.46875</v>
      </c>
      <c r="M41" s="180" t="s">
        <v>87</v>
      </c>
      <c r="N41" s="71"/>
      <c r="O41" s="176"/>
      <c r="P41" s="71"/>
    </row>
    <row r="42" spans="1:22" ht="14" customHeight="1" x14ac:dyDescent="0.15">
      <c r="A42" s="263" t="s">
        <v>236</v>
      </c>
      <c r="B42" s="84" t="s">
        <v>355</v>
      </c>
      <c r="C42" s="112"/>
      <c r="D42" s="187">
        <v>5.8</v>
      </c>
      <c r="E42" s="61">
        <f>D42</f>
        <v>5.8</v>
      </c>
      <c r="F42" s="190"/>
      <c r="G42" s="176"/>
      <c r="H42" s="71"/>
      <c r="I42" s="63">
        <f>$D42/I$40*60/1440</f>
        <v>2.4166666666666666E-2</v>
      </c>
      <c r="J42" s="71">
        <f>$J$41+I42</f>
        <v>0.48249999999999998</v>
      </c>
      <c r="K42" s="63">
        <f>$D42/K$40*60/1440</f>
        <v>6.0416666666666667E-2</v>
      </c>
      <c r="L42" s="77">
        <f>$L$41+K42</f>
        <v>0.52916666666666667</v>
      </c>
      <c r="M42" s="176"/>
      <c r="N42" s="71"/>
      <c r="O42" s="176"/>
      <c r="P42" s="71"/>
    </row>
    <row r="43" spans="1:22" ht="14" x14ac:dyDescent="0.15">
      <c r="A43" s="263"/>
      <c r="B43" s="84" t="s">
        <v>356</v>
      </c>
      <c r="C43" s="112"/>
      <c r="D43" s="187">
        <v>7.5</v>
      </c>
      <c r="E43" s="61">
        <f t="shared" ref="E43:E44" si="62">D43</f>
        <v>7.5</v>
      </c>
      <c r="F43" s="190"/>
      <c r="G43" s="176"/>
      <c r="H43" s="71"/>
      <c r="I43" s="63">
        <f t="shared" ref="I43:I45" si="63">$D43/I$40*60/1440</f>
        <v>3.125E-2</v>
      </c>
      <c r="J43" s="71">
        <f t="shared" ref="J43:J45" si="64">$J$41+I43</f>
        <v>0.48958333333333331</v>
      </c>
      <c r="K43" s="63">
        <f t="shared" ref="K43:K45" si="65">$D43/K$40*60/1440</f>
        <v>7.8125E-2</v>
      </c>
      <c r="L43" s="77">
        <f t="shared" ref="L43:L45" si="66">$L$41+K43</f>
        <v>0.546875</v>
      </c>
      <c r="M43" s="176"/>
      <c r="N43" s="71"/>
      <c r="O43" s="176"/>
      <c r="P43" s="71"/>
    </row>
    <row r="44" spans="1:22" ht="14" x14ac:dyDescent="0.15">
      <c r="A44" s="263"/>
      <c r="B44" s="84" t="s">
        <v>355</v>
      </c>
      <c r="C44" s="86"/>
      <c r="D44" s="187">
        <v>9.1</v>
      </c>
      <c r="E44" s="61">
        <f t="shared" si="62"/>
        <v>9.1</v>
      </c>
      <c r="F44" s="190"/>
      <c r="G44" s="176"/>
      <c r="H44" s="71"/>
      <c r="I44" s="63">
        <f t="shared" si="63"/>
        <v>3.7916666666666661E-2</v>
      </c>
      <c r="J44" s="71">
        <f t="shared" si="64"/>
        <v>0.49624999999999997</v>
      </c>
      <c r="K44" s="63">
        <f t="shared" si="65"/>
        <v>9.4791666666666663E-2</v>
      </c>
      <c r="L44" s="77">
        <f t="shared" si="66"/>
        <v>0.56354166666666661</v>
      </c>
      <c r="M44" s="176"/>
      <c r="N44" s="71"/>
      <c r="O44" s="176"/>
      <c r="P44" s="71"/>
    </row>
    <row r="45" spans="1:22" ht="14" x14ac:dyDescent="0.15">
      <c r="A45" s="126"/>
      <c r="B45" s="88" t="s">
        <v>354</v>
      </c>
      <c r="C45" s="93" t="s">
        <v>162</v>
      </c>
      <c r="D45" s="123">
        <v>11.6</v>
      </c>
      <c r="E45" s="161">
        <f>D45</f>
        <v>11.6</v>
      </c>
      <c r="F45" s="191"/>
      <c r="G45" s="70"/>
      <c r="H45" s="66"/>
      <c r="I45" s="65">
        <f t="shared" si="63"/>
        <v>4.8333333333333332E-2</v>
      </c>
      <c r="J45" s="66">
        <f t="shared" si="64"/>
        <v>0.5066666666666666</v>
      </c>
      <c r="K45" s="65">
        <f t="shared" si="65"/>
        <v>0.12083333333333333</v>
      </c>
      <c r="L45" s="77">
        <f t="shared" si="66"/>
        <v>0.58958333333333335</v>
      </c>
      <c r="M45" s="176"/>
      <c r="N45" s="71"/>
      <c r="O45" s="176"/>
      <c r="P45" s="71"/>
    </row>
    <row r="46" spans="1:22" x14ac:dyDescent="0.15">
      <c r="A46" s="183"/>
      <c r="B46" s="184"/>
      <c r="C46" s="185"/>
      <c r="D46" s="186"/>
      <c r="E46" s="61"/>
      <c r="F46" s="192"/>
      <c r="G46" s="176"/>
      <c r="H46" s="71"/>
      <c r="I46" s="176"/>
      <c r="J46" s="71"/>
      <c r="K46" s="176"/>
      <c r="L46" s="71"/>
      <c r="M46" s="158"/>
      <c r="N46" s="193"/>
      <c r="O46" s="176"/>
      <c r="P46" s="71"/>
    </row>
    <row r="47" spans="1:22" ht="6" customHeight="1" x14ac:dyDescent="0.15">
      <c r="A47" s="128"/>
      <c r="B47" s="129"/>
      <c r="C47" s="130"/>
      <c r="D47" s="131"/>
      <c r="E47" s="134"/>
      <c r="F47" s="174"/>
      <c r="G47" s="132"/>
      <c r="H47" s="133"/>
      <c r="I47" s="132"/>
      <c r="J47" s="133"/>
      <c r="K47" s="132"/>
      <c r="L47" s="133"/>
      <c r="M47" s="102"/>
      <c r="N47" s="127"/>
      <c r="O47" s="253"/>
      <c r="P47" s="254"/>
    </row>
    <row r="48" spans="1:22" ht="22" customHeight="1" x14ac:dyDescent="0.15">
      <c r="A48" s="90"/>
      <c r="B48" s="83" t="s">
        <v>163</v>
      </c>
      <c r="C48" s="116"/>
      <c r="D48" s="94"/>
      <c r="E48" s="94"/>
      <c r="F48" s="157"/>
      <c r="G48" s="102"/>
      <c r="H48" s="127"/>
      <c r="I48" s="102"/>
      <c r="J48" s="127"/>
      <c r="K48" s="102"/>
      <c r="L48" s="127"/>
      <c r="M48" s="102"/>
      <c r="N48" s="127"/>
      <c r="P48" s="154"/>
    </row>
    <row r="49" spans="1:16" ht="28" x14ac:dyDescent="0.15">
      <c r="A49" s="126"/>
      <c r="B49" s="88" t="s">
        <v>167</v>
      </c>
      <c r="C49" s="172" t="s">
        <v>162</v>
      </c>
      <c r="D49" s="64">
        <v>0</v>
      </c>
      <c r="E49" s="64">
        <v>0</v>
      </c>
      <c r="F49" s="149">
        <f>E38</f>
        <v>79.599999999999994</v>
      </c>
      <c r="G49" s="69"/>
      <c r="H49" s="79">
        <f>'CP Times'!K23</f>
        <v>0.23611111111111113</v>
      </c>
      <c r="I49" s="69"/>
      <c r="J49" s="151">
        <f>'CP Times'!K26</f>
        <v>0.3125</v>
      </c>
      <c r="K49" s="69"/>
      <c r="L49" s="78">
        <f>'CP Times'!K65</f>
        <v>0.34375</v>
      </c>
      <c r="N49" s="154"/>
      <c r="O49" s="255"/>
      <c r="P49" s="155">
        <f>'CP Times'!S23</f>
        <v>0</v>
      </c>
    </row>
    <row r="50" spans="1:16" ht="14" x14ac:dyDescent="0.15">
      <c r="A50" s="262" t="s">
        <v>170</v>
      </c>
      <c r="B50" s="175" t="s">
        <v>192</v>
      </c>
      <c r="C50" s="122" t="s">
        <v>152</v>
      </c>
      <c r="D50" s="61">
        <v>10.1</v>
      </c>
      <c r="E50" s="61">
        <f t="shared" ref="E50:E53" si="67">$E$49+D50</f>
        <v>10.1</v>
      </c>
      <c r="F50" s="150">
        <f t="shared" ref="F50:F89" si="68">$F$49+E50</f>
        <v>89.699999999999989</v>
      </c>
      <c r="G50" s="63">
        <f t="shared" ref="G50:G89" si="69">$D50/G$3*60/1440</f>
        <v>3.2371794871794868E-2</v>
      </c>
      <c r="H50" s="76">
        <f t="shared" ref="H50:H53" si="70">$H$49+G50</f>
        <v>0.26848290598290603</v>
      </c>
      <c r="I50" s="63">
        <f t="shared" ref="I50:I89" si="71">$D50/I$3*60/1440</f>
        <v>3.2371794871794868E-2</v>
      </c>
      <c r="J50" s="71">
        <f t="shared" ref="J50:J53" si="72">$J$49+I50</f>
        <v>0.34487179487179487</v>
      </c>
      <c r="K50" s="63">
        <f t="shared" ref="K50:K89" si="73">$D50/K$3*60/1440</f>
        <v>8.4166666666666667E-2</v>
      </c>
      <c r="L50" s="77">
        <f t="shared" ref="L50:L53" si="74">$L$49+K50</f>
        <v>0.42791666666666667</v>
      </c>
      <c r="N50" s="154"/>
      <c r="O50" s="63">
        <f t="shared" ref="O50:O89" si="75">$D50/O$3*60/1440</f>
        <v>6.2810945273631846E-2</v>
      </c>
      <c r="P50" s="71">
        <f t="shared" ref="P50:P53" si="76">$H$49+O50</f>
        <v>0.29892205638474301</v>
      </c>
    </row>
    <row r="51" spans="1:16" ht="14" x14ac:dyDescent="0.15">
      <c r="A51" s="262"/>
      <c r="B51" s="84" t="s">
        <v>161</v>
      </c>
      <c r="C51" s="121" t="s">
        <v>190</v>
      </c>
      <c r="D51" s="61">
        <v>16.100000000000001</v>
      </c>
      <c r="E51" s="61">
        <f t="shared" si="67"/>
        <v>16.100000000000001</v>
      </c>
      <c r="F51" s="150">
        <f t="shared" si="68"/>
        <v>95.699999999999989</v>
      </c>
      <c r="G51" s="63">
        <f t="shared" si="69"/>
        <v>5.16025641025641E-2</v>
      </c>
      <c r="H51" s="76">
        <f t="shared" si="70"/>
        <v>0.28771367521367525</v>
      </c>
      <c r="I51" s="63">
        <f t="shared" si="71"/>
        <v>5.16025641025641E-2</v>
      </c>
      <c r="J51" s="71">
        <f t="shared" si="72"/>
        <v>0.36410256410256409</v>
      </c>
      <c r="K51" s="63">
        <f t="shared" si="73"/>
        <v>0.13416666666666668</v>
      </c>
      <c r="L51" s="77">
        <f t="shared" si="74"/>
        <v>0.47791666666666666</v>
      </c>
      <c r="N51" s="154"/>
      <c r="O51" s="63">
        <f t="shared" si="75"/>
        <v>0.10012437810945272</v>
      </c>
      <c r="P51" s="71">
        <f t="shared" si="76"/>
        <v>0.33623548922056384</v>
      </c>
    </row>
    <row r="52" spans="1:16" ht="14" x14ac:dyDescent="0.15">
      <c r="A52" s="262"/>
      <c r="B52" s="84" t="s">
        <v>160</v>
      </c>
      <c r="C52" s="121" t="s">
        <v>191</v>
      </c>
      <c r="D52" s="61">
        <v>18.600000000000001</v>
      </c>
      <c r="E52" s="61">
        <f t="shared" si="67"/>
        <v>18.600000000000001</v>
      </c>
      <c r="F52" s="150">
        <f t="shared" si="68"/>
        <v>98.199999999999989</v>
      </c>
      <c r="G52" s="63">
        <f t="shared" si="69"/>
        <v>5.9615384615384619E-2</v>
      </c>
      <c r="H52" s="76">
        <f t="shared" si="70"/>
        <v>0.29572649572649573</v>
      </c>
      <c r="I52" s="63">
        <f t="shared" si="71"/>
        <v>5.9615384615384619E-2</v>
      </c>
      <c r="J52" s="71">
        <f t="shared" si="72"/>
        <v>0.37211538461538463</v>
      </c>
      <c r="K52" s="63">
        <f t="shared" si="73"/>
        <v>0.155</v>
      </c>
      <c r="L52" s="77">
        <f t="shared" si="74"/>
        <v>0.49875000000000003</v>
      </c>
      <c r="N52" s="154"/>
      <c r="O52" s="63">
        <f t="shared" si="75"/>
        <v>0.11567164179104478</v>
      </c>
      <c r="P52" s="71">
        <f t="shared" si="76"/>
        <v>0.35178275290215588</v>
      </c>
    </row>
    <row r="53" spans="1:16" ht="28" x14ac:dyDescent="0.15">
      <c r="A53" s="126"/>
      <c r="B53" s="88" t="s">
        <v>193</v>
      </c>
      <c r="C53" s="93" t="s">
        <v>159</v>
      </c>
      <c r="D53" s="161">
        <v>19.5</v>
      </c>
      <c r="E53" s="64">
        <f t="shared" si="67"/>
        <v>19.5</v>
      </c>
      <c r="F53" s="149">
        <f t="shared" si="68"/>
        <v>99.1</v>
      </c>
      <c r="G53" s="70">
        <f t="shared" si="69"/>
        <v>6.25E-2</v>
      </c>
      <c r="H53" s="76">
        <f t="shared" si="70"/>
        <v>0.29861111111111116</v>
      </c>
      <c r="I53" s="70">
        <f t="shared" si="71"/>
        <v>6.25E-2</v>
      </c>
      <c r="J53" s="152">
        <f t="shared" si="72"/>
        <v>0.375</v>
      </c>
      <c r="K53" s="70">
        <f t="shared" si="73"/>
        <v>0.16250000000000001</v>
      </c>
      <c r="L53" s="77">
        <f t="shared" si="74"/>
        <v>0.50624999999999998</v>
      </c>
      <c r="N53" s="154"/>
      <c r="O53" s="176">
        <f t="shared" si="75"/>
        <v>0.1212686567164179</v>
      </c>
      <c r="P53" s="71">
        <f t="shared" si="76"/>
        <v>0.357379767827529</v>
      </c>
    </row>
    <row r="54" spans="1:16" x14ac:dyDescent="0.15">
      <c r="A54" s="126"/>
      <c r="B54" s="147"/>
      <c r="C54" s="148"/>
      <c r="D54" s="64"/>
      <c r="E54" s="64"/>
      <c r="F54" s="149"/>
      <c r="G54" s="65">
        <f>$G$10</f>
        <v>3.472222222222222E-3</v>
      </c>
      <c r="H54" s="76">
        <f>H53+G54</f>
        <v>0.30208333333333337</v>
      </c>
      <c r="I54" s="65">
        <f>$G$10</f>
        <v>3.472222222222222E-3</v>
      </c>
      <c r="J54" s="151">
        <f>'CP Times'!L59</f>
        <v>0.375</v>
      </c>
      <c r="K54" s="70">
        <f>$K$10</f>
        <v>6.9444444444444441E-3</v>
      </c>
      <c r="L54" s="160">
        <f>'CP Times'!L65</f>
        <v>0.45833333333333331</v>
      </c>
      <c r="N54" s="154"/>
      <c r="O54" s="63">
        <f>$G$10</f>
        <v>3.472222222222222E-3</v>
      </c>
      <c r="P54" s="71">
        <f>P53+O54</f>
        <v>0.36085199004975121</v>
      </c>
    </row>
    <row r="55" spans="1:16" ht="14" x14ac:dyDescent="0.15">
      <c r="A55" s="262" t="s">
        <v>172</v>
      </c>
      <c r="B55" s="84" t="s">
        <v>160</v>
      </c>
      <c r="C55" s="121" t="s">
        <v>191</v>
      </c>
      <c r="D55" s="61">
        <v>0.9</v>
      </c>
      <c r="E55" s="61">
        <f>$E$53+D55</f>
        <v>20.399999999999999</v>
      </c>
      <c r="F55" s="150">
        <f t="shared" si="68"/>
        <v>100</v>
      </c>
      <c r="G55" s="63">
        <f t="shared" si="69"/>
        <v>2.8846153846153848E-3</v>
      </c>
      <c r="H55" s="76">
        <f t="shared" ref="H55:H57" si="77">$H$54+G55</f>
        <v>0.30496794871794874</v>
      </c>
      <c r="I55" s="63">
        <f t="shared" si="71"/>
        <v>2.8846153846153848E-3</v>
      </c>
      <c r="J55" s="71">
        <f t="shared" ref="J55:J57" si="78">$J$54+I55</f>
        <v>0.37788461538461537</v>
      </c>
      <c r="K55" s="63">
        <f t="shared" si="73"/>
        <v>7.4999999999999989E-3</v>
      </c>
      <c r="L55" s="77">
        <f>$L$54+K55</f>
        <v>0.46583333333333332</v>
      </c>
      <c r="N55" s="154"/>
      <c r="O55" s="63">
        <f t="shared" si="75"/>
        <v>5.597014925373134E-3</v>
      </c>
      <c r="P55" s="71">
        <f t="shared" ref="P55:P57" si="79">$H$54+O55</f>
        <v>0.30768034825870649</v>
      </c>
    </row>
    <row r="56" spans="1:16" ht="20" customHeight="1" x14ac:dyDescent="0.15">
      <c r="A56" s="262"/>
      <c r="B56" s="84" t="s">
        <v>160</v>
      </c>
      <c r="C56" s="121" t="s">
        <v>189</v>
      </c>
      <c r="D56" s="61">
        <v>10.5</v>
      </c>
      <c r="E56" s="61">
        <f t="shared" ref="E56:E57" si="80">$E$53+D56</f>
        <v>30</v>
      </c>
      <c r="F56" s="150">
        <f t="shared" si="68"/>
        <v>109.6</v>
      </c>
      <c r="G56" s="63">
        <f t="shared" si="69"/>
        <v>3.3653846153846152E-2</v>
      </c>
      <c r="H56" s="76">
        <f t="shared" si="77"/>
        <v>0.33573717948717952</v>
      </c>
      <c r="I56" s="63">
        <f t="shared" si="71"/>
        <v>3.3653846153846152E-2</v>
      </c>
      <c r="J56" s="71">
        <f t="shared" si="78"/>
        <v>0.40865384615384615</v>
      </c>
      <c r="K56" s="63">
        <f t="shared" si="73"/>
        <v>8.7499999999999994E-2</v>
      </c>
      <c r="L56" s="77">
        <f t="shared" ref="L56:L57" si="81">$L$54+K56</f>
        <v>0.54583333333333328</v>
      </c>
      <c r="N56" s="154"/>
      <c r="O56" s="63">
        <f t="shared" si="75"/>
        <v>6.5298507462686561E-2</v>
      </c>
      <c r="P56" s="71">
        <f t="shared" si="79"/>
        <v>0.36738184079601993</v>
      </c>
    </row>
    <row r="57" spans="1:16" ht="28" x14ac:dyDescent="0.15">
      <c r="A57" s="126"/>
      <c r="B57" s="111" t="s">
        <v>171</v>
      </c>
      <c r="C57" s="173" t="s">
        <v>155</v>
      </c>
      <c r="D57" s="161">
        <v>12.1</v>
      </c>
      <c r="E57" s="64">
        <f t="shared" si="80"/>
        <v>31.6</v>
      </c>
      <c r="F57" s="149">
        <f t="shared" si="68"/>
        <v>111.19999999999999</v>
      </c>
      <c r="G57" s="70">
        <f t="shared" si="69"/>
        <v>3.8782051282051283E-2</v>
      </c>
      <c r="H57" s="76">
        <f t="shared" si="77"/>
        <v>0.34086538461538463</v>
      </c>
      <c r="I57" s="70">
        <f t="shared" si="71"/>
        <v>3.8782051282051283E-2</v>
      </c>
      <c r="J57" s="152">
        <f t="shared" si="78"/>
        <v>0.41378205128205126</v>
      </c>
      <c r="K57" s="70">
        <f t="shared" si="73"/>
        <v>0.10083333333333333</v>
      </c>
      <c r="L57" s="77">
        <f t="shared" si="81"/>
        <v>0.55916666666666659</v>
      </c>
      <c r="N57" s="154"/>
      <c r="O57" s="176">
        <f t="shared" si="75"/>
        <v>7.5248756218905463E-2</v>
      </c>
      <c r="P57" s="71">
        <f t="shared" si="79"/>
        <v>0.37733208955223885</v>
      </c>
    </row>
    <row r="58" spans="1:16" x14ac:dyDescent="0.15">
      <c r="A58" s="126"/>
      <c r="B58" s="147"/>
      <c r="C58" s="148"/>
      <c r="D58" s="64"/>
      <c r="E58" s="64"/>
      <c r="F58" s="149"/>
      <c r="G58" s="65">
        <f>$G$10</f>
        <v>3.472222222222222E-3</v>
      </c>
      <c r="H58" s="178">
        <f>H57+G58</f>
        <v>0.34433760683760684</v>
      </c>
      <c r="I58" s="69"/>
      <c r="J58" s="151">
        <f>'CP Times'!M59</f>
        <v>0.375</v>
      </c>
      <c r="K58" s="70"/>
      <c r="L58" s="78">
        <f>'CP Times'!M65</f>
        <v>0.5</v>
      </c>
      <c r="N58" s="154"/>
      <c r="O58" s="63">
        <f>$G$10</f>
        <v>3.472222222222222E-3</v>
      </c>
      <c r="P58" s="256">
        <f>P57+O58</f>
        <v>0.38080431177446106</v>
      </c>
    </row>
    <row r="59" spans="1:16" ht="13" customHeight="1" x14ac:dyDescent="0.15">
      <c r="A59" s="262" t="s">
        <v>96</v>
      </c>
      <c r="B59" s="113" t="s">
        <v>158</v>
      </c>
      <c r="C59" s="120" t="s">
        <v>188</v>
      </c>
      <c r="D59" s="61">
        <v>5.9</v>
      </c>
      <c r="E59" s="61">
        <f>$E$57+D59</f>
        <v>37.5</v>
      </c>
      <c r="F59" s="150">
        <f t="shared" si="68"/>
        <v>117.1</v>
      </c>
      <c r="G59" s="63">
        <f t="shared" si="69"/>
        <v>1.8910256410256412E-2</v>
      </c>
      <c r="H59" s="76">
        <f>$H$58+G59</f>
        <v>0.36324786324786323</v>
      </c>
      <c r="I59" s="63">
        <f t="shared" si="71"/>
        <v>1.8910256410256412E-2</v>
      </c>
      <c r="J59" s="71">
        <f t="shared" ref="J59:J64" si="82">$J$58+I59</f>
        <v>0.3939102564102564</v>
      </c>
      <c r="K59" s="63">
        <f t="shared" si="73"/>
        <v>4.9166666666666678E-2</v>
      </c>
      <c r="L59" s="77">
        <f>$L$58+K59</f>
        <v>0.54916666666666669</v>
      </c>
      <c r="N59" s="154"/>
      <c r="O59" s="63">
        <f t="shared" si="75"/>
        <v>3.6691542288557213E-2</v>
      </c>
      <c r="P59" s="71">
        <f>$H$58+O59</f>
        <v>0.38102914912616404</v>
      </c>
    </row>
    <row r="60" spans="1:16" ht="14" x14ac:dyDescent="0.15">
      <c r="A60" s="262"/>
      <c r="B60" s="112" t="s">
        <v>173</v>
      </c>
      <c r="C60" s="112" t="s">
        <v>347</v>
      </c>
      <c r="D60" s="61">
        <v>7.7</v>
      </c>
      <c r="E60" s="61">
        <f t="shared" ref="E60:E64" si="83">$E$57+D60</f>
        <v>39.300000000000004</v>
      </c>
      <c r="F60" s="150">
        <f t="shared" si="68"/>
        <v>118.9</v>
      </c>
      <c r="G60" s="63">
        <f t="shared" si="69"/>
        <v>2.4679487179487182E-2</v>
      </c>
      <c r="H60" s="76">
        <f t="shared" ref="H60:H64" si="84">$H$58+G60</f>
        <v>0.36901709401709404</v>
      </c>
      <c r="I60" s="63">
        <f t="shared" si="71"/>
        <v>2.4679487179487182E-2</v>
      </c>
      <c r="J60" s="71">
        <f t="shared" si="82"/>
        <v>0.3996794871794872</v>
      </c>
      <c r="K60" s="63">
        <f t="shared" si="73"/>
        <v>6.4166666666666677E-2</v>
      </c>
      <c r="L60" s="77">
        <f t="shared" ref="L60:L64" si="85">$L$58+K60</f>
        <v>0.56416666666666671</v>
      </c>
      <c r="N60" s="154"/>
      <c r="O60" s="63">
        <f t="shared" si="75"/>
        <v>4.7885572139303487E-2</v>
      </c>
      <c r="P60" s="71">
        <f t="shared" ref="P60:P64" si="86">$H$58+O60</f>
        <v>0.39222317897691034</v>
      </c>
    </row>
    <row r="61" spans="1:16" ht="14" x14ac:dyDescent="0.15">
      <c r="A61" s="262"/>
      <c r="B61" s="87" t="s">
        <v>196</v>
      </c>
      <c r="C61" s="112" t="s">
        <v>197</v>
      </c>
      <c r="D61" s="61">
        <v>16.5</v>
      </c>
      <c r="E61" s="61">
        <f t="shared" si="83"/>
        <v>48.1</v>
      </c>
      <c r="F61" s="150">
        <f t="shared" si="68"/>
        <v>127.69999999999999</v>
      </c>
      <c r="G61" s="63">
        <f t="shared" si="69"/>
        <v>5.2884615384615377E-2</v>
      </c>
      <c r="H61" s="76">
        <f t="shared" si="84"/>
        <v>0.3972222222222222</v>
      </c>
      <c r="I61" s="63">
        <f t="shared" si="71"/>
        <v>5.2884615384615377E-2</v>
      </c>
      <c r="J61" s="71">
        <f t="shared" si="82"/>
        <v>0.42788461538461536</v>
      </c>
      <c r="K61" s="63">
        <f t="shared" si="73"/>
        <v>0.13750000000000001</v>
      </c>
      <c r="L61" s="77">
        <f t="shared" si="85"/>
        <v>0.63749999999999996</v>
      </c>
      <c r="N61" s="154"/>
      <c r="O61" s="63">
        <f t="shared" si="75"/>
        <v>0.10261194029850745</v>
      </c>
      <c r="P61" s="71">
        <f t="shared" si="86"/>
        <v>0.44694954713611429</v>
      </c>
    </row>
    <row r="62" spans="1:16" ht="14" x14ac:dyDescent="0.15">
      <c r="A62" s="262"/>
      <c r="B62" s="84" t="s">
        <v>198</v>
      </c>
      <c r="C62" s="112" t="s">
        <v>200</v>
      </c>
      <c r="D62" s="61">
        <v>20.100000000000001</v>
      </c>
      <c r="E62" s="61">
        <f t="shared" si="83"/>
        <v>51.7</v>
      </c>
      <c r="F62" s="150">
        <f t="shared" si="68"/>
        <v>131.30000000000001</v>
      </c>
      <c r="G62" s="63">
        <f t="shared" si="69"/>
        <v>6.442307692307693E-2</v>
      </c>
      <c r="H62" s="76">
        <f t="shared" si="84"/>
        <v>0.40876068376068375</v>
      </c>
      <c r="I62" s="63">
        <f t="shared" si="71"/>
        <v>6.442307692307693E-2</v>
      </c>
      <c r="J62" s="71">
        <f t="shared" si="82"/>
        <v>0.43942307692307692</v>
      </c>
      <c r="K62" s="63">
        <f t="shared" si="73"/>
        <v>0.16750000000000001</v>
      </c>
      <c r="L62" s="77">
        <f t="shared" si="85"/>
        <v>0.66749999999999998</v>
      </c>
      <c r="N62" s="154"/>
      <c r="O62" s="63">
        <f t="shared" si="75"/>
        <v>0.125</v>
      </c>
      <c r="P62" s="71">
        <f t="shared" si="86"/>
        <v>0.46933760683760684</v>
      </c>
    </row>
    <row r="63" spans="1:16" ht="14" x14ac:dyDescent="0.15">
      <c r="A63" s="262"/>
      <c r="B63" s="84" t="s">
        <v>77</v>
      </c>
      <c r="C63" s="112" t="s">
        <v>201</v>
      </c>
      <c r="D63" s="61">
        <v>20.7</v>
      </c>
      <c r="E63" s="61">
        <f t="shared" si="83"/>
        <v>52.3</v>
      </c>
      <c r="F63" s="150">
        <f t="shared" si="68"/>
        <v>131.89999999999998</v>
      </c>
      <c r="G63" s="176">
        <f t="shared" si="69"/>
        <v>6.6346153846153846E-2</v>
      </c>
      <c r="H63" s="76">
        <f t="shared" si="84"/>
        <v>0.41068376068376067</v>
      </c>
      <c r="I63" s="176">
        <f t="shared" si="71"/>
        <v>6.6346153846153846E-2</v>
      </c>
      <c r="J63" s="71">
        <f t="shared" si="82"/>
        <v>0.44134615384615383</v>
      </c>
      <c r="K63" s="176">
        <f t="shared" si="73"/>
        <v>0.17249999999999999</v>
      </c>
      <c r="L63" s="77">
        <f t="shared" si="85"/>
        <v>0.67249999999999999</v>
      </c>
      <c r="N63" s="154"/>
      <c r="O63" s="176">
        <f t="shared" si="75"/>
        <v>0.12873134328358207</v>
      </c>
      <c r="P63" s="71">
        <f t="shared" si="86"/>
        <v>0.47306895012118888</v>
      </c>
    </row>
    <row r="64" spans="1:16" ht="14" x14ac:dyDescent="0.15">
      <c r="A64" s="126"/>
      <c r="B64" s="88" t="s">
        <v>199</v>
      </c>
      <c r="C64" s="173" t="s">
        <v>78</v>
      </c>
      <c r="D64" s="161">
        <v>21.2</v>
      </c>
      <c r="E64" s="64">
        <f t="shared" si="83"/>
        <v>52.8</v>
      </c>
      <c r="F64" s="149">
        <f t="shared" si="68"/>
        <v>132.39999999999998</v>
      </c>
      <c r="G64" s="70">
        <f t="shared" si="69"/>
        <v>6.7948717948717943E-2</v>
      </c>
      <c r="H64" s="178">
        <f t="shared" si="84"/>
        <v>0.41228632478632476</v>
      </c>
      <c r="I64" s="70">
        <f t="shared" si="71"/>
        <v>6.7948717948717943E-2</v>
      </c>
      <c r="J64" s="152">
        <f t="shared" si="82"/>
        <v>0.44294871794871793</v>
      </c>
      <c r="K64" s="70">
        <f t="shared" si="73"/>
        <v>0.17666666666666667</v>
      </c>
      <c r="L64" s="77">
        <f t="shared" si="85"/>
        <v>0.67666666666666664</v>
      </c>
      <c r="N64" s="154"/>
      <c r="O64" s="176">
        <f t="shared" si="75"/>
        <v>0.13184079601990048</v>
      </c>
      <c r="P64" s="256">
        <f t="shared" si="86"/>
        <v>0.47617840285750734</v>
      </c>
    </row>
    <row r="65" spans="1:16" x14ac:dyDescent="0.15">
      <c r="A65" s="126"/>
      <c r="B65" s="147"/>
      <c r="C65" s="148"/>
      <c r="D65" s="64"/>
      <c r="E65" s="64"/>
      <c r="F65" s="149"/>
      <c r="G65" s="65">
        <f>$G$10</f>
        <v>3.472222222222222E-3</v>
      </c>
      <c r="H65" s="178">
        <f>H64+G65</f>
        <v>0.41575854700854697</v>
      </c>
      <c r="I65" s="70"/>
      <c r="J65" s="151">
        <f>'CP Times'!N59</f>
        <v>0.45833333333333331</v>
      </c>
      <c r="K65" s="70"/>
      <c r="L65" s="78">
        <f>'CP Times'!N65</f>
        <v>0.58333333333333337</v>
      </c>
      <c r="N65" s="154"/>
      <c r="O65" s="63">
        <f>$G$10</f>
        <v>3.472222222222222E-3</v>
      </c>
      <c r="P65" s="256">
        <f>P64+O65</f>
        <v>0.47965062507972955</v>
      </c>
    </row>
    <row r="66" spans="1:16" ht="13" customHeight="1" x14ac:dyDescent="0.15">
      <c r="A66" s="146"/>
      <c r="B66" s="84" t="s">
        <v>202</v>
      </c>
      <c r="C66" s="112" t="s">
        <v>205</v>
      </c>
      <c r="D66" s="61">
        <v>0.1</v>
      </c>
      <c r="E66" s="61">
        <f>$E$64+D66</f>
        <v>52.9</v>
      </c>
      <c r="F66" s="150">
        <f t="shared" si="68"/>
        <v>132.5</v>
      </c>
      <c r="G66" s="63">
        <f t="shared" si="69"/>
        <v>3.2051282051282051E-4</v>
      </c>
      <c r="H66" s="76">
        <f>$H$65+G66</f>
        <v>0.41607905982905979</v>
      </c>
      <c r="I66" s="63">
        <f t="shared" si="71"/>
        <v>3.2051282051282051E-4</v>
      </c>
      <c r="J66" s="71">
        <f>$J$65+I66</f>
        <v>0.45865384615384613</v>
      </c>
      <c r="K66" s="63">
        <f t="shared" si="73"/>
        <v>8.3333333333333328E-4</v>
      </c>
      <c r="L66" s="77">
        <f>$L$65+K66</f>
        <v>0.58416666666666672</v>
      </c>
      <c r="N66" s="154"/>
      <c r="O66" s="63">
        <f t="shared" si="75"/>
        <v>6.2189054726368158E-4</v>
      </c>
      <c r="P66" s="71">
        <f>$H$65+O66</f>
        <v>0.41638043755581067</v>
      </c>
    </row>
    <row r="67" spans="1:16" ht="14" x14ac:dyDescent="0.15">
      <c r="A67" s="262" t="s">
        <v>53</v>
      </c>
      <c r="B67" s="84" t="s">
        <v>239</v>
      </c>
      <c r="C67" s="112" t="s">
        <v>237</v>
      </c>
      <c r="D67" s="61">
        <v>3.3</v>
      </c>
      <c r="E67" s="61">
        <f t="shared" ref="E67:E72" si="87">$E$64+D67</f>
        <v>56.099999999999994</v>
      </c>
      <c r="F67" s="150">
        <f t="shared" si="68"/>
        <v>135.69999999999999</v>
      </c>
      <c r="G67" s="63">
        <f t="shared" si="69"/>
        <v>1.0576923076923076E-2</v>
      </c>
      <c r="H67" s="76">
        <f t="shared" ref="H67:H72" si="88">$H$65+G67</f>
        <v>0.42633547008547007</v>
      </c>
      <c r="I67" s="63">
        <f t="shared" si="71"/>
        <v>1.0576923076923076E-2</v>
      </c>
      <c r="J67" s="71">
        <f t="shared" ref="J67:J72" si="89">$J$65+I67</f>
        <v>0.46891025641025641</v>
      </c>
      <c r="K67" s="63">
        <f t="shared" si="73"/>
        <v>2.7499999999999997E-2</v>
      </c>
      <c r="L67" s="77">
        <f t="shared" ref="L67:L72" si="90">$L$65+K67</f>
        <v>0.61083333333333334</v>
      </c>
      <c r="N67" s="154"/>
      <c r="O67" s="63">
        <f t="shared" si="75"/>
        <v>2.0522388059701493E-2</v>
      </c>
      <c r="P67" s="71">
        <f t="shared" ref="P67:P72" si="91">$H$65+O67</f>
        <v>0.43628093506824844</v>
      </c>
    </row>
    <row r="68" spans="1:16" ht="14" x14ac:dyDescent="0.15">
      <c r="A68" s="262"/>
      <c r="B68" s="84" t="s">
        <v>328</v>
      </c>
      <c r="C68" s="112" t="s">
        <v>238</v>
      </c>
      <c r="D68" s="61">
        <v>3.4</v>
      </c>
      <c r="E68" s="61">
        <f t="shared" si="87"/>
        <v>56.199999999999996</v>
      </c>
      <c r="F68" s="150">
        <f t="shared" si="68"/>
        <v>135.79999999999998</v>
      </c>
      <c r="G68" s="63">
        <f t="shared" si="69"/>
        <v>1.0897435897435899E-2</v>
      </c>
      <c r="H68" s="76">
        <f t="shared" si="88"/>
        <v>0.42665598290598289</v>
      </c>
      <c r="I68" s="63">
        <f t="shared" si="71"/>
        <v>1.0897435897435899E-2</v>
      </c>
      <c r="J68" s="71">
        <f t="shared" si="89"/>
        <v>0.46923076923076923</v>
      </c>
      <c r="K68" s="63">
        <f t="shared" si="73"/>
        <v>2.8333333333333332E-2</v>
      </c>
      <c r="L68" s="77">
        <f t="shared" si="90"/>
        <v>0.61166666666666669</v>
      </c>
      <c r="N68" s="154"/>
      <c r="O68" s="63">
        <f t="shared" si="75"/>
        <v>2.1144278606965175E-2</v>
      </c>
      <c r="P68" s="71">
        <f t="shared" si="91"/>
        <v>0.43690282561551214</v>
      </c>
    </row>
    <row r="69" spans="1:16" ht="14" x14ac:dyDescent="0.15">
      <c r="A69" s="262"/>
      <c r="B69" s="84" t="s">
        <v>203</v>
      </c>
      <c r="C69" s="112" t="s">
        <v>206</v>
      </c>
      <c r="D69" s="61">
        <v>9.8000000000000007</v>
      </c>
      <c r="E69" s="61">
        <f t="shared" ref="E69:E71" si="92">$E$64+D69</f>
        <v>62.599999999999994</v>
      </c>
      <c r="F69" s="150">
        <f t="shared" ref="F69:F71" si="93">$F$49+E69</f>
        <v>142.19999999999999</v>
      </c>
      <c r="G69" s="63">
        <f t="shared" si="69"/>
        <v>3.141025641025641E-2</v>
      </c>
      <c r="H69" s="76">
        <f t="shared" ref="H69:H71" si="94">$H$65+G69</f>
        <v>0.44716880341880338</v>
      </c>
      <c r="I69" s="63">
        <f t="shared" si="71"/>
        <v>3.141025641025641E-2</v>
      </c>
      <c r="J69" s="71">
        <f t="shared" ref="J69:J71" si="95">$J$65+I69</f>
        <v>0.48974358974358972</v>
      </c>
      <c r="K69" s="63">
        <f t="shared" si="73"/>
        <v>8.1666666666666679E-2</v>
      </c>
      <c r="L69" s="77">
        <f t="shared" ref="L69:L71" si="96">$L$65+K69</f>
        <v>0.66500000000000004</v>
      </c>
      <c r="N69" s="154"/>
      <c r="O69" s="63">
        <f t="shared" si="75"/>
        <v>6.0945273631840796E-2</v>
      </c>
      <c r="P69" s="71">
        <f t="shared" si="91"/>
        <v>0.47670382064038774</v>
      </c>
    </row>
    <row r="70" spans="1:16" ht="14" x14ac:dyDescent="0.15">
      <c r="A70" s="262"/>
      <c r="B70" s="84" t="s">
        <v>204</v>
      </c>
      <c r="C70" s="112" t="s">
        <v>207</v>
      </c>
      <c r="D70" s="61">
        <v>11.5</v>
      </c>
      <c r="E70" s="61">
        <f t="shared" si="92"/>
        <v>64.3</v>
      </c>
      <c r="F70" s="150">
        <f t="shared" si="93"/>
        <v>143.89999999999998</v>
      </c>
      <c r="G70" s="63">
        <f t="shared" si="69"/>
        <v>3.6858974358974353E-2</v>
      </c>
      <c r="H70" s="76">
        <f t="shared" si="94"/>
        <v>0.45261752136752131</v>
      </c>
      <c r="I70" s="63">
        <f t="shared" si="71"/>
        <v>3.6858974358974353E-2</v>
      </c>
      <c r="J70" s="71">
        <f t="shared" si="95"/>
        <v>0.49519230769230765</v>
      </c>
      <c r="K70" s="63">
        <f t="shared" si="73"/>
        <v>9.583333333333334E-2</v>
      </c>
      <c r="L70" s="77">
        <f t="shared" si="96"/>
        <v>0.6791666666666667</v>
      </c>
      <c r="N70" s="154"/>
      <c r="O70" s="63">
        <f t="shared" si="75"/>
        <v>7.1517412935323377E-2</v>
      </c>
      <c r="P70" s="71">
        <f t="shared" si="91"/>
        <v>0.48727595994387035</v>
      </c>
    </row>
    <row r="71" spans="1:16" ht="14" customHeight="1" x14ac:dyDescent="0.15">
      <c r="A71" s="262"/>
      <c r="B71" s="84" t="s">
        <v>209</v>
      </c>
      <c r="C71" s="112" t="s">
        <v>208</v>
      </c>
      <c r="D71" s="61">
        <v>11.5</v>
      </c>
      <c r="E71" s="61">
        <f t="shared" si="92"/>
        <v>64.3</v>
      </c>
      <c r="F71" s="150">
        <f t="shared" si="93"/>
        <v>143.89999999999998</v>
      </c>
      <c r="G71" s="63">
        <f t="shared" si="69"/>
        <v>3.6858974358974353E-2</v>
      </c>
      <c r="H71" s="76">
        <f t="shared" si="94"/>
        <v>0.45261752136752131</v>
      </c>
      <c r="I71" s="63">
        <f t="shared" si="71"/>
        <v>3.6858974358974353E-2</v>
      </c>
      <c r="J71" s="71">
        <f t="shared" si="95"/>
        <v>0.49519230769230765</v>
      </c>
      <c r="K71" s="63">
        <f t="shared" si="73"/>
        <v>9.583333333333334E-2</v>
      </c>
      <c r="L71" s="77">
        <f t="shared" si="96"/>
        <v>0.6791666666666667</v>
      </c>
      <c r="N71" s="154"/>
      <c r="O71" s="63">
        <f t="shared" si="75"/>
        <v>7.1517412935323377E-2</v>
      </c>
      <c r="P71" s="71">
        <f t="shared" si="91"/>
        <v>0.48727595994387035</v>
      </c>
    </row>
    <row r="72" spans="1:16" ht="14" x14ac:dyDescent="0.15">
      <c r="A72" s="126"/>
      <c r="B72" s="88" t="s">
        <v>210</v>
      </c>
      <c r="C72" s="177" t="s">
        <v>211</v>
      </c>
      <c r="D72" s="161">
        <v>12</v>
      </c>
      <c r="E72" s="64">
        <f t="shared" si="87"/>
        <v>64.8</v>
      </c>
      <c r="F72" s="149">
        <f t="shared" si="68"/>
        <v>144.39999999999998</v>
      </c>
      <c r="G72" s="70">
        <f t="shared" si="69"/>
        <v>3.8461538461538464E-2</v>
      </c>
      <c r="H72" s="178">
        <f t="shared" si="88"/>
        <v>0.45422008547008541</v>
      </c>
      <c r="I72" s="70">
        <f t="shared" si="71"/>
        <v>3.8461538461538464E-2</v>
      </c>
      <c r="J72" s="152">
        <f t="shared" si="89"/>
        <v>0.49679487179487181</v>
      </c>
      <c r="K72" s="70">
        <f t="shared" si="73"/>
        <v>0.1</v>
      </c>
      <c r="L72" s="77">
        <f t="shared" si="90"/>
        <v>0.68333333333333335</v>
      </c>
      <c r="N72" s="154"/>
      <c r="O72" s="176">
        <f t="shared" si="75"/>
        <v>7.4626865671641798E-2</v>
      </c>
      <c r="P72" s="256">
        <f t="shared" si="91"/>
        <v>0.49038541268018876</v>
      </c>
    </row>
    <row r="73" spans="1:16" x14ac:dyDescent="0.15">
      <c r="A73" s="126"/>
      <c r="B73" s="147"/>
      <c r="C73" s="148"/>
      <c r="D73" s="64"/>
      <c r="E73" s="64"/>
      <c r="F73" s="149"/>
      <c r="G73" s="65">
        <f>$G$10</f>
        <v>3.472222222222222E-3</v>
      </c>
      <c r="H73" s="178">
        <f>H72+G73</f>
        <v>0.45769230769230762</v>
      </c>
      <c r="I73" s="70"/>
      <c r="J73" s="151">
        <f>'CP Times'!O59</f>
        <v>0.54166666666666663</v>
      </c>
      <c r="K73" s="70"/>
      <c r="L73" s="179">
        <f>'CP Times'!O65</f>
        <v>0.58333333333333337</v>
      </c>
      <c r="N73" s="156">
        <f>'CP Times'!O66</f>
        <v>0.64583333333333337</v>
      </c>
      <c r="O73" s="63">
        <f>$G$10</f>
        <v>3.472222222222222E-3</v>
      </c>
      <c r="P73" s="256">
        <f>P72+O73</f>
        <v>0.49385763490241097</v>
      </c>
    </row>
    <row r="74" spans="1:16" ht="14" customHeight="1" x14ac:dyDescent="0.15">
      <c r="A74" s="262" t="s">
        <v>97</v>
      </c>
      <c r="B74" s="84" t="s">
        <v>209</v>
      </c>
      <c r="C74" s="112" t="s">
        <v>213</v>
      </c>
      <c r="D74" s="61">
        <v>0.9</v>
      </c>
      <c r="E74" s="61">
        <f>$E$72+D74</f>
        <v>65.7</v>
      </c>
      <c r="F74" s="150">
        <f t="shared" si="68"/>
        <v>145.30000000000001</v>
      </c>
      <c r="G74" s="63">
        <f t="shared" si="69"/>
        <v>2.8846153846153848E-3</v>
      </c>
      <c r="H74" s="76">
        <f>$H$73+G74</f>
        <v>0.46057692307692299</v>
      </c>
      <c r="I74" s="63">
        <f t="shared" si="71"/>
        <v>2.8846153846153848E-3</v>
      </c>
      <c r="J74" s="71">
        <f>$J$73+I74</f>
        <v>0.544551282051282</v>
      </c>
      <c r="K74" s="63">
        <f t="shared" si="73"/>
        <v>7.4999999999999989E-3</v>
      </c>
      <c r="L74" s="71">
        <f>$L$73+K74</f>
        <v>0.59083333333333332</v>
      </c>
      <c r="M74" s="63">
        <f>$D74/$M$3*60/1440</f>
        <v>5.4687499999999997E-3</v>
      </c>
      <c r="N74" s="77">
        <f>$N$73+M74</f>
        <v>0.65130208333333339</v>
      </c>
      <c r="O74" s="63">
        <f t="shared" si="75"/>
        <v>5.597014925373134E-3</v>
      </c>
      <c r="P74" s="71">
        <f>$H$73+O74</f>
        <v>0.46328932261768074</v>
      </c>
    </row>
    <row r="75" spans="1:16" ht="14" x14ac:dyDescent="0.15">
      <c r="A75" s="262"/>
      <c r="B75" s="84" t="s">
        <v>212</v>
      </c>
      <c r="C75" s="112" t="s">
        <v>214</v>
      </c>
      <c r="D75" s="61">
        <v>1</v>
      </c>
      <c r="E75" s="61">
        <f t="shared" ref="E75:E82" si="97">$E$72+D75</f>
        <v>65.8</v>
      </c>
      <c r="F75" s="150">
        <f t="shared" si="68"/>
        <v>145.39999999999998</v>
      </c>
      <c r="G75" s="63">
        <f t="shared" si="69"/>
        <v>3.2051282051282055E-3</v>
      </c>
      <c r="H75" s="76">
        <f t="shared" ref="H75:H83" si="98">$H$73+G75</f>
        <v>0.46089743589743581</v>
      </c>
      <c r="I75" s="63">
        <f t="shared" si="71"/>
        <v>3.2051282051282055E-3</v>
      </c>
      <c r="J75" s="71">
        <f t="shared" ref="J75:J83" si="99">$J$73+I75</f>
        <v>0.54487179487179482</v>
      </c>
      <c r="K75" s="63">
        <f t="shared" si="73"/>
        <v>8.3333333333333332E-3</v>
      </c>
      <c r="L75" s="71">
        <f t="shared" ref="L75:L83" si="100">$L$73+K75</f>
        <v>0.59166666666666667</v>
      </c>
      <c r="M75" s="63">
        <f t="shared" ref="M75:M83" si="101">$D75/$M$3*60/1440</f>
        <v>6.0763888888888873E-3</v>
      </c>
      <c r="N75" s="77">
        <f t="shared" ref="N75:N89" si="102">$N$73+M75</f>
        <v>0.65190972222222221</v>
      </c>
      <c r="O75" s="63">
        <f t="shared" si="75"/>
        <v>6.2189054726368154E-3</v>
      </c>
      <c r="P75" s="71">
        <f t="shared" ref="P75:P89" si="103">$H$73+O75</f>
        <v>0.46391121316494444</v>
      </c>
    </row>
    <row r="76" spans="1:16" ht="15" customHeight="1" x14ac:dyDescent="0.15">
      <c r="A76" s="262"/>
      <c r="B76" s="84" t="s">
        <v>216</v>
      </c>
      <c r="C76" s="112" t="s">
        <v>215</v>
      </c>
      <c r="D76" s="61">
        <v>1.8</v>
      </c>
      <c r="E76" s="61">
        <f t="shared" si="97"/>
        <v>66.599999999999994</v>
      </c>
      <c r="F76" s="150">
        <f t="shared" si="68"/>
        <v>146.19999999999999</v>
      </c>
      <c r="G76" s="63">
        <f t="shared" si="69"/>
        <v>5.7692307692307696E-3</v>
      </c>
      <c r="H76" s="76">
        <f t="shared" si="98"/>
        <v>0.46346153846153837</v>
      </c>
      <c r="I76" s="63">
        <f t="shared" si="71"/>
        <v>5.7692307692307696E-3</v>
      </c>
      <c r="J76" s="71">
        <f t="shared" si="99"/>
        <v>0.54743589743589738</v>
      </c>
      <c r="K76" s="63">
        <f t="shared" si="73"/>
        <v>1.4999999999999998E-2</v>
      </c>
      <c r="L76" s="71">
        <f t="shared" si="100"/>
        <v>0.59833333333333338</v>
      </c>
      <c r="M76" s="63">
        <f t="shared" si="101"/>
        <v>1.0937499999999999E-2</v>
      </c>
      <c r="N76" s="77">
        <f t="shared" si="102"/>
        <v>0.65677083333333341</v>
      </c>
      <c r="O76" s="63">
        <f t="shared" si="75"/>
        <v>1.1194029850746268E-2</v>
      </c>
      <c r="P76" s="71">
        <f t="shared" si="103"/>
        <v>0.46888633754305387</v>
      </c>
    </row>
    <row r="77" spans="1:16" ht="14" x14ac:dyDescent="0.15">
      <c r="A77" s="262"/>
      <c r="B77" s="84" t="s">
        <v>50</v>
      </c>
      <c r="C77" s="112" t="s">
        <v>218</v>
      </c>
      <c r="D77" s="61">
        <v>3.5</v>
      </c>
      <c r="E77" s="61">
        <f t="shared" si="97"/>
        <v>68.3</v>
      </c>
      <c r="F77" s="150">
        <f t="shared" si="68"/>
        <v>147.89999999999998</v>
      </c>
      <c r="G77" s="63">
        <f t="shared" si="69"/>
        <v>1.1217948717948718E-2</v>
      </c>
      <c r="H77" s="76">
        <f t="shared" si="98"/>
        <v>0.46891025641025635</v>
      </c>
      <c r="I77" s="63">
        <f t="shared" si="71"/>
        <v>1.1217948717948718E-2</v>
      </c>
      <c r="J77" s="71">
        <f t="shared" si="99"/>
        <v>0.55288461538461531</v>
      </c>
      <c r="K77" s="63">
        <f t="shared" si="73"/>
        <v>2.9166666666666667E-2</v>
      </c>
      <c r="L77" s="71">
        <f t="shared" si="100"/>
        <v>0.61250000000000004</v>
      </c>
      <c r="M77" s="63">
        <f t="shared" si="101"/>
        <v>2.1267361111111108E-2</v>
      </c>
      <c r="N77" s="77">
        <f t="shared" si="102"/>
        <v>0.66710069444444453</v>
      </c>
      <c r="O77" s="63">
        <f t="shared" si="75"/>
        <v>2.1766169154228854E-2</v>
      </c>
      <c r="P77" s="71">
        <f t="shared" si="103"/>
        <v>0.47945847684653647</v>
      </c>
    </row>
    <row r="78" spans="1:16" ht="14" x14ac:dyDescent="0.15">
      <c r="A78" s="262"/>
      <c r="B78" s="84" t="s">
        <v>329</v>
      </c>
      <c r="C78" s="112" t="s">
        <v>219</v>
      </c>
      <c r="D78" s="61">
        <v>3.7</v>
      </c>
      <c r="E78" s="61">
        <f t="shared" si="97"/>
        <v>68.5</v>
      </c>
      <c r="F78" s="150">
        <f t="shared" si="68"/>
        <v>148.1</v>
      </c>
      <c r="G78" s="63">
        <f t="shared" si="69"/>
        <v>1.1858974358974358E-2</v>
      </c>
      <c r="H78" s="76">
        <f t="shared" si="98"/>
        <v>0.46955128205128199</v>
      </c>
      <c r="I78" s="63">
        <f t="shared" si="71"/>
        <v>1.1858974358974358E-2</v>
      </c>
      <c r="J78" s="71">
        <f t="shared" si="99"/>
        <v>0.55352564102564095</v>
      </c>
      <c r="K78" s="63">
        <f t="shared" si="73"/>
        <v>3.0833333333333331E-2</v>
      </c>
      <c r="L78" s="71">
        <f t="shared" si="100"/>
        <v>0.61416666666666675</v>
      </c>
      <c r="M78" s="63">
        <f t="shared" si="101"/>
        <v>2.2482638888888889E-2</v>
      </c>
      <c r="N78" s="77">
        <f t="shared" si="102"/>
        <v>0.66831597222222228</v>
      </c>
      <c r="O78" s="63">
        <f t="shared" si="75"/>
        <v>2.3009950248756222E-2</v>
      </c>
      <c r="P78" s="71">
        <f t="shared" si="103"/>
        <v>0.48070225794106386</v>
      </c>
    </row>
    <row r="79" spans="1:16" ht="14" x14ac:dyDescent="0.15">
      <c r="A79" s="262"/>
      <c r="B79" s="181" t="s">
        <v>234</v>
      </c>
      <c r="C79" s="112" t="s">
        <v>220</v>
      </c>
      <c r="D79" s="61">
        <v>4</v>
      </c>
      <c r="E79" s="61">
        <f t="shared" si="97"/>
        <v>68.8</v>
      </c>
      <c r="F79" s="150">
        <f t="shared" si="68"/>
        <v>148.39999999999998</v>
      </c>
      <c r="G79" s="63">
        <f t="shared" si="69"/>
        <v>1.2820512820512822E-2</v>
      </c>
      <c r="H79" s="76">
        <f t="shared" si="98"/>
        <v>0.47051282051282045</v>
      </c>
      <c r="I79" s="63">
        <f t="shared" si="71"/>
        <v>1.2820512820512822E-2</v>
      </c>
      <c r="J79" s="71">
        <f t="shared" si="99"/>
        <v>0.5544871794871794</v>
      </c>
      <c r="K79" s="63">
        <f t="shared" si="73"/>
        <v>3.3333333333333333E-2</v>
      </c>
      <c r="L79" s="71">
        <f t="shared" si="100"/>
        <v>0.6166666666666667</v>
      </c>
      <c r="M79" s="63">
        <f t="shared" si="101"/>
        <v>2.4305555555555549E-2</v>
      </c>
      <c r="N79" s="77">
        <f t="shared" si="102"/>
        <v>0.67013888888888895</v>
      </c>
      <c r="O79" s="63">
        <f t="shared" si="75"/>
        <v>2.4875621890547261E-2</v>
      </c>
      <c r="P79" s="71">
        <f t="shared" si="103"/>
        <v>0.48256792958285488</v>
      </c>
    </row>
    <row r="80" spans="1:16" ht="14" x14ac:dyDescent="0.15">
      <c r="A80" s="262"/>
      <c r="B80" s="84" t="s">
        <v>217</v>
      </c>
      <c r="C80" s="112" t="s">
        <v>221</v>
      </c>
      <c r="D80" s="61">
        <v>4.7</v>
      </c>
      <c r="E80" s="61">
        <f t="shared" si="97"/>
        <v>69.5</v>
      </c>
      <c r="F80" s="150">
        <f t="shared" si="68"/>
        <v>149.1</v>
      </c>
      <c r="G80" s="63">
        <f t="shared" si="69"/>
        <v>1.5064102564102564E-2</v>
      </c>
      <c r="H80" s="76">
        <f t="shared" si="98"/>
        <v>0.47275641025641019</v>
      </c>
      <c r="I80" s="63">
        <f t="shared" si="71"/>
        <v>1.5064102564102564E-2</v>
      </c>
      <c r="J80" s="71">
        <f t="shared" si="99"/>
        <v>0.55673076923076914</v>
      </c>
      <c r="K80" s="63">
        <f t="shared" si="73"/>
        <v>3.9166666666666669E-2</v>
      </c>
      <c r="L80" s="71">
        <f t="shared" si="100"/>
        <v>0.62250000000000005</v>
      </c>
      <c r="M80" s="63">
        <f t="shared" si="101"/>
        <v>2.8559027777777777E-2</v>
      </c>
      <c r="N80" s="77">
        <f t="shared" si="102"/>
        <v>0.67439236111111112</v>
      </c>
      <c r="O80" s="63">
        <f t="shared" si="75"/>
        <v>2.9228855721393037E-2</v>
      </c>
      <c r="P80" s="71">
        <f t="shared" si="103"/>
        <v>0.48692116341370068</v>
      </c>
    </row>
    <row r="81" spans="1:16" ht="14" x14ac:dyDescent="0.15">
      <c r="A81" s="262"/>
      <c r="B81" s="84" t="s">
        <v>51</v>
      </c>
      <c r="C81" s="112" t="s">
        <v>222</v>
      </c>
      <c r="D81" s="61">
        <v>6.6</v>
      </c>
      <c r="E81" s="61">
        <f t="shared" si="97"/>
        <v>71.399999999999991</v>
      </c>
      <c r="F81" s="150">
        <f t="shared" si="68"/>
        <v>151</v>
      </c>
      <c r="G81" s="63">
        <f t="shared" si="69"/>
        <v>2.1153846153846152E-2</v>
      </c>
      <c r="H81" s="76">
        <f t="shared" si="98"/>
        <v>0.47884615384615375</v>
      </c>
      <c r="I81" s="63">
        <f t="shared" si="71"/>
        <v>2.1153846153846152E-2</v>
      </c>
      <c r="J81" s="71">
        <f t="shared" si="99"/>
        <v>0.56282051282051282</v>
      </c>
      <c r="K81" s="63">
        <f t="shared" si="73"/>
        <v>5.4999999999999993E-2</v>
      </c>
      <c r="L81" s="71">
        <f t="shared" si="100"/>
        <v>0.63833333333333342</v>
      </c>
      <c r="M81" s="63">
        <f t="shared" si="101"/>
        <v>4.0104166666666663E-2</v>
      </c>
      <c r="N81" s="77">
        <f t="shared" si="102"/>
        <v>0.68593750000000009</v>
      </c>
      <c r="O81" s="63">
        <f t="shared" si="75"/>
        <v>4.1044776119402986E-2</v>
      </c>
      <c r="P81" s="71">
        <f t="shared" si="103"/>
        <v>0.49873708381171061</v>
      </c>
    </row>
    <row r="82" spans="1:16" ht="14" x14ac:dyDescent="0.15">
      <c r="A82" s="262"/>
      <c r="B82" s="84" t="s">
        <v>51</v>
      </c>
      <c r="C82" s="112" t="s">
        <v>223</v>
      </c>
      <c r="D82" s="61">
        <v>6.9</v>
      </c>
      <c r="E82" s="61">
        <f t="shared" si="97"/>
        <v>71.7</v>
      </c>
      <c r="F82" s="150">
        <f t="shared" si="68"/>
        <v>151.30000000000001</v>
      </c>
      <c r="G82" s="63">
        <f t="shared" si="69"/>
        <v>2.2115384615384617E-2</v>
      </c>
      <c r="H82" s="76">
        <f t="shared" si="98"/>
        <v>0.47980769230769221</v>
      </c>
      <c r="I82" s="63">
        <f t="shared" si="71"/>
        <v>2.2115384615384617E-2</v>
      </c>
      <c r="J82" s="71">
        <f t="shared" si="99"/>
        <v>0.56378205128205128</v>
      </c>
      <c r="K82" s="63">
        <f t="shared" si="73"/>
        <v>5.7500000000000009E-2</v>
      </c>
      <c r="L82" s="71">
        <f t="shared" si="100"/>
        <v>0.64083333333333337</v>
      </c>
      <c r="M82" s="63">
        <f t="shared" si="101"/>
        <v>4.192708333333333E-2</v>
      </c>
      <c r="N82" s="77">
        <f t="shared" si="102"/>
        <v>0.68776041666666665</v>
      </c>
      <c r="O82" s="63">
        <f t="shared" si="75"/>
        <v>4.2910447761194029E-2</v>
      </c>
      <c r="P82" s="71">
        <f t="shared" si="103"/>
        <v>0.50060275545350164</v>
      </c>
    </row>
    <row r="83" spans="1:16" ht="28" x14ac:dyDescent="0.15">
      <c r="A83" s="262"/>
      <c r="B83" s="87" t="s">
        <v>224</v>
      </c>
      <c r="C83" s="112" t="s">
        <v>225</v>
      </c>
      <c r="D83" s="61">
        <v>10.8</v>
      </c>
      <c r="E83" s="61">
        <f t="shared" ref="E83:E89" si="104">$E$72+D83</f>
        <v>75.599999999999994</v>
      </c>
      <c r="F83" s="150">
        <f t="shared" si="68"/>
        <v>155.19999999999999</v>
      </c>
      <c r="G83" s="63">
        <f t="shared" si="69"/>
        <v>3.4615384615384617E-2</v>
      </c>
      <c r="H83" s="76">
        <f t="shared" si="98"/>
        <v>0.49230769230769222</v>
      </c>
      <c r="I83" s="63">
        <f t="shared" si="71"/>
        <v>3.4615384615384617E-2</v>
      </c>
      <c r="J83" s="71">
        <f t="shared" si="99"/>
        <v>0.57628205128205123</v>
      </c>
      <c r="K83" s="63">
        <f t="shared" si="73"/>
        <v>9.0000000000000011E-2</v>
      </c>
      <c r="L83" s="71">
        <f t="shared" si="100"/>
        <v>0.67333333333333334</v>
      </c>
      <c r="M83" s="63">
        <f t="shared" si="101"/>
        <v>6.5625000000000003E-2</v>
      </c>
      <c r="N83" s="77">
        <f t="shared" si="102"/>
        <v>0.71145833333333341</v>
      </c>
      <c r="O83" s="63">
        <f t="shared" si="75"/>
        <v>6.7164179104477612E-2</v>
      </c>
      <c r="P83" s="71">
        <f t="shared" si="103"/>
        <v>0.5248564867967852</v>
      </c>
    </row>
    <row r="84" spans="1:16" ht="28" x14ac:dyDescent="0.15">
      <c r="A84" s="262"/>
      <c r="B84" s="112" t="s">
        <v>52</v>
      </c>
      <c r="C84" s="112" t="s">
        <v>15</v>
      </c>
      <c r="D84" s="61">
        <v>12.1</v>
      </c>
      <c r="E84" s="61">
        <f t="shared" si="104"/>
        <v>76.899999999999991</v>
      </c>
      <c r="F84" s="150">
        <f t="shared" si="68"/>
        <v>156.5</v>
      </c>
      <c r="G84" s="63">
        <f t="shared" si="69"/>
        <v>3.8782051282051283E-2</v>
      </c>
      <c r="H84" s="76">
        <f t="shared" ref="H84:H89" si="105">$H$73+G84</f>
        <v>0.49647435897435888</v>
      </c>
      <c r="I84" s="63">
        <f t="shared" si="71"/>
        <v>3.8782051282051283E-2</v>
      </c>
      <c r="J84" s="71">
        <f t="shared" ref="J84:J89" si="106">$J$73+I84</f>
        <v>0.58044871794871788</v>
      </c>
      <c r="K84" s="63">
        <f t="shared" si="73"/>
        <v>0.10083333333333333</v>
      </c>
      <c r="L84" s="71">
        <f t="shared" ref="L84:L89" si="107">$L$73+K84</f>
        <v>0.6841666666666667</v>
      </c>
      <c r="M84" s="63">
        <f t="shared" ref="M84:M89" si="108">$D84/$M$3*60/1440</f>
        <v>7.3524305555555544E-2</v>
      </c>
      <c r="N84" s="77">
        <f t="shared" si="102"/>
        <v>0.71935763888888893</v>
      </c>
      <c r="O84" s="63">
        <f t="shared" si="75"/>
        <v>7.5248756218905463E-2</v>
      </c>
      <c r="P84" s="71">
        <f t="shared" si="103"/>
        <v>0.5329410639112131</v>
      </c>
    </row>
    <row r="85" spans="1:16" ht="16" customHeight="1" x14ac:dyDescent="0.15">
      <c r="A85" s="262"/>
      <c r="B85" s="84" t="s">
        <v>226</v>
      </c>
      <c r="C85" s="112" t="s">
        <v>229</v>
      </c>
      <c r="D85" s="61">
        <v>15.4</v>
      </c>
      <c r="E85" s="61">
        <f t="shared" si="104"/>
        <v>80.2</v>
      </c>
      <c r="F85" s="150">
        <f t="shared" si="68"/>
        <v>159.80000000000001</v>
      </c>
      <c r="G85" s="63">
        <f t="shared" si="69"/>
        <v>4.9358974358974364E-2</v>
      </c>
      <c r="H85" s="76">
        <f t="shared" si="105"/>
        <v>0.50705128205128203</v>
      </c>
      <c r="I85" s="63">
        <f t="shared" si="71"/>
        <v>4.9358974358974364E-2</v>
      </c>
      <c r="J85" s="71">
        <f t="shared" si="106"/>
        <v>0.59102564102564104</v>
      </c>
      <c r="K85" s="63">
        <f t="shared" si="73"/>
        <v>0.12833333333333335</v>
      </c>
      <c r="L85" s="71">
        <f t="shared" si="107"/>
        <v>0.71166666666666667</v>
      </c>
      <c r="M85" s="63">
        <f t="shared" si="108"/>
        <v>9.357638888888889E-2</v>
      </c>
      <c r="N85" s="77">
        <f t="shared" si="102"/>
        <v>0.73940972222222223</v>
      </c>
      <c r="O85" s="63">
        <f t="shared" si="75"/>
        <v>9.5771144278606973E-2</v>
      </c>
      <c r="P85" s="71">
        <f t="shared" si="103"/>
        <v>0.55346345197091462</v>
      </c>
    </row>
    <row r="86" spans="1:16" ht="14" x14ac:dyDescent="0.15">
      <c r="A86" s="262"/>
      <c r="B86" s="84" t="s">
        <v>227</v>
      </c>
      <c r="C86" s="112" t="s">
        <v>230</v>
      </c>
      <c r="D86" s="61">
        <v>15.6</v>
      </c>
      <c r="E86" s="61">
        <f t="shared" ref="E86:E87" si="109">$E$72+D86</f>
        <v>80.399999999999991</v>
      </c>
      <c r="F86" s="150">
        <f t="shared" ref="F86:F87" si="110">$F$49+E86</f>
        <v>160</v>
      </c>
      <c r="G86" s="63">
        <f t="shared" si="69"/>
        <v>0.05</v>
      </c>
      <c r="H86" s="76">
        <f t="shared" si="105"/>
        <v>0.50769230769230766</v>
      </c>
      <c r="I86" s="63">
        <f t="shared" si="71"/>
        <v>0.05</v>
      </c>
      <c r="J86" s="71">
        <f t="shared" si="106"/>
        <v>0.59166666666666667</v>
      </c>
      <c r="K86" s="63">
        <f t="shared" si="73"/>
        <v>0.13</v>
      </c>
      <c r="L86" s="71">
        <f t="shared" si="107"/>
        <v>0.71333333333333337</v>
      </c>
      <c r="M86" s="63">
        <f t="shared" si="108"/>
        <v>9.4791666666666663E-2</v>
      </c>
      <c r="N86" s="77">
        <f t="shared" si="102"/>
        <v>0.74062500000000009</v>
      </c>
      <c r="O86" s="63">
        <f t="shared" si="75"/>
        <v>9.7014925373134331E-2</v>
      </c>
      <c r="P86" s="71">
        <f t="shared" si="103"/>
        <v>0.5547072330654419</v>
      </c>
    </row>
    <row r="87" spans="1:16" ht="14" x14ac:dyDescent="0.15">
      <c r="A87" s="262"/>
      <c r="B87" s="84" t="s">
        <v>227</v>
      </c>
      <c r="C87" s="112" t="s">
        <v>231</v>
      </c>
      <c r="D87" s="61">
        <v>15.7</v>
      </c>
      <c r="E87" s="61">
        <f t="shared" si="109"/>
        <v>80.5</v>
      </c>
      <c r="F87" s="150">
        <f t="shared" si="110"/>
        <v>160.1</v>
      </c>
      <c r="G87" s="63">
        <f t="shared" si="69"/>
        <v>5.0320512820512815E-2</v>
      </c>
      <c r="H87" s="76">
        <f t="shared" si="105"/>
        <v>0.50801282051282048</v>
      </c>
      <c r="I87" s="63">
        <f t="shared" si="71"/>
        <v>5.0320512820512815E-2</v>
      </c>
      <c r="J87" s="71">
        <f t="shared" si="106"/>
        <v>0.59198717948717949</v>
      </c>
      <c r="K87" s="63">
        <f t="shared" si="73"/>
        <v>0.13083333333333333</v>
      </c>
      <c r="L87" s="71">
        <f t="shared" si="107"/>
        <v>0.71416666666666673</v>
      </c>
      <c r="M87" s="63">
        <f t="shared" si="108"/>
        <v>9.5399305555555536E-2</v>
      </c>
      <c r="N87" s="77">
        <f t="shared" si="102"/>
        <v>0.74123263888888891</v>
      </c>
      <c r="O87" s="63">
        <f t="shared" si="75"/>
        <v>9.7636815920397996E-2</v>
      </c>
      <c r="P87" s="71">
        <f t="shared" si="103"/>
        <v>0.55532912361270559</v>
      </c>
    </row>
    <row r="88" spans="1:16" ht="14" x14ac:dyDescent="0.15">
      <c r="A88" s="262"/>
      <c r="B88" s="84" t="s">
        <v>227</v>
      </c>
      <c r="C88" s="112" t="s">
        <v>232</v>
      </c>
      <c r="D88" s="61">
        <v>15.9</v>
      </c>
      <c r="E88" s="61">
        <f t="shared" si="104"/>
        <v>80.7</v>
      </c>
      <c r="F88" s="150">
        <f t="shared" si="68"/>
        <v>160.30000000000001</v>
      </c>
      <c r="G88" s="63">
        <f t="shared" si="69"/>
        <v>5.0961538461538461E-2</v>
      </c>
      <c r="H88" s="76">
        <f t="shared" si="105"/>
        <v>0.50865384615384612</v>
      </c>
      <c r="I88" s="63">
        <f t="shared" si="71"/>
        <v>5.0961538461538461E-2</v>
      </c>
      <c r="J88" s="71">
        <f t="shared" si="106"/>
        <v>0.59262820512820513</v>
      </c>
      <c r="K88" s="63">
        <f t="shared" si="73"/>
        <v>0.13250000000000001</v>
      </c>
      <c r="L88" s="71">
        <f t="shared" si="107"/>
        <v>0.71583333333333332</v>
      </c>
      <c r="M88" s="63">
        <f t="shared" si="108"/>
        <v>9.6614583333333337E-2</v>
      </c>
      <c r="N88" s="77">
        <f t="shared" si="102"/>
        <v>0.74244791666666665</v>
      </c>
      <c r="O88" s="63">
        <f t="shared" si="75"/>
        <v>9.8880597014925367E-2</v>
      </c>
      <c r="P88" s="71">
        <f t="shared" si="103"/>
        <v>0.55657290470723297</v>
      </c>
    </row>
    <row r="89" spans="1:16" ht="28" x14ac:dyDescent="0.15">
      <c r="A89" s="126"/>
      <c r="B89" s="88" t="s">
        <v>228</v>
      </c>
      <c r="C89" s="177" t="s">
        <v>37</v>
      </c>
      <c r="D89" s="161">
        <v>16</v>
      </c>
      <c r="E89" s="64">
        <f t="shared" si="104"/>
        <v>80.8</v>
      </c>
      <c r="F89" s="149">
        <f t="shared" si="68"/>
        <v>160.39999999999998</v>
      </c>
      <c r="G89" s="70">
        <f t="shared" si="69"/>
        <v>5.1282051282051287E-2</v>
      </c>
      <c r="H89" s="178">
        <f t="shared" si="105"/>
        <v>0.50897435897435894</v>
      </c>
      <c r="I89" s="70">
        <f t="shared" si="71"/>
        <v>5.1282051282051287E-2</v>
      </c>
      <c r="J89" s="152">
        <f t="shared" si="106"/>
        <v>0.59294871794871795</v>
      </c>
      <c r="K89" s="70">
        <f t="shared" si="73"/>
        <v>0.13333333333333333</v>
      </c>
      <c r="L89" s="152">
        <f t="shared" si="107"/>
        <v>0.71666666666666667</v>
      </c>
      <c r="M89" s="70">
        <f t="shared" si="108"/>
        <v>9.7222222222222196E-2</v>
      </c>
      <c r="N89" s="77">
        <f t="shared" si="102"/>
        <v>0.74305555555555558</v>
      </c>
      <c r="O89" s="176">
        <f t="shared" si="75"/>
        <v>9.9502487562189046E-2</v>
      </c>
      <c r="P89" s="256">
        <f t="shared" si="103"/>
        <v>0.55719479525449667</v>
      </c>
    </row>
    <row r="90" spans="1:16" x14ac:dyDescent="0.15">
      <c r="G90" s="63">
        <f>$E89/G$3*60/1440</f>
        <v>0.25897435897435894</v>
      </c>
      <c r="H90" s="71">
        <f>H49+G90+(4*G54)</f>
        <v>0.50897435897435894</v>
      </c>
    </row>
    <row r="92" spans="1:16" ht="14" x14ac:dyDescent="0.15">
      <c r="B92" s="89" t="s">
        <v>70</v>
      </c>
    </row>
    <row r="93" spans="1:16" ht="14" x14ac:dyDescent="0.15">
      <c r="B93" s="89" t="s">
        <v>71</v>
      </c>
      <c r="C93" s="109">
        <v>0.27638888888888885</v>
      </c>
    </row>
    <row r="94" spans="1:16" ht="14" x14ac:dyDescent="0.15">
      <c r="B94" s="89" t="s">
        <v>72</v>
      </c>
      <c r="C94" s="109">
        <v>0.29791666666666666</v>
      </c>
    </row>
    <row r="95" spans="1:16" ht="14" x14ac:dyDescent="0.15">
      <c r="B95" s="89" t="s">
        <v>68</v>
      </c>
      <c r="C95" s="109">
        <v>0.72152777777777777</v>
      </c>
    </row>
    <row r="96" spans="1:16" ht="14" x14ac:dyDescent="0.15">
      <c r="B96" s="89" t="s">
        <v>69</v>
      </c>
      <c r="C96" s="109">
        <v>0.74305555555555547</v>
      </c>
    </row>
  </sheetData>
  <sheetProtection selectLockedCells="1" selectUnlockedCells="1"/>
  <mergeCells count="23">
    <mergeCell ref="O2:P2"/>
    <mergeCell ref="Q2:R2"/>
    <mergeCell ref="S2:T2"/>
    <mergeCell ref="O1:T1"/>
    <mergeCell ref="U2:V2"/>
    <mergeCell ref="U1:V1"/>
    <mergeCell ref="M2:N2"/>
    <mergeCell ref="K1:N1"/>
    <mergeCell ref="G2:H2"/>
    <mergeCell ref="I2:J2"/>
    <mergeCell ref="K2:L2"/>
    <mergeCell ref="G1:J1"/>
    <mergeCell ref="A55:A56"/>
    <mergeCell ref="A67:A71"/>
    <mergeCell ref="A74:A88"/>
    <mergeCell ref="A59:A63"/>
    <mergeCell ref="A6:A8"/>
    <mergeCell ref="A11:A18"/>
    <mergeCell ref="A30:A32"/>
    <mergeCell ref="A35:A37"/>
    <mergeCell ref="A50:A52"/>
    <mergeCell ref="A42:A44"/>
    <mergeCell ref="A21:A27"/>
  </mergeCells>
  <phoneticPr fontId="8" type="noConversion"/>
  <printOptions horizontalCentered="1" gridLines="1"/>
  <pageMargins left="0.24" right="0.25" top="0.5" bottom="0.75" header="0.25" footer="0.25"/>
  <pageSetup scale="68" firstPageNumber="0" fitToHeight="2" orientation="portrait" horizontalDpi="300" verticalDpi="300"/>
  <headerFooter>
    <oddHeader>&amp;C&amp;14&amp;K000000MCS / CSM 2026 Checkpoints, Road Crossings, Road Access, Control Points</oddHeader>
    <oddFooter>&amp;L&amp;K000000Chris Teron&amp;C&amp;K000000Page &amp;P&amp;R&amp;K000000&amp;F</oddFooter>
  </headerFooter>
  <extLst>
    <ext xmlns:mx="http://schemas.microsoft.com/office/mac/excel/2008/main" uri="{64002731-A6B0-56B0-2670-7721B7C09600}">
      <mx:PLV Mode="0" OnePage="0" WScale="8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2"/>
  <sheetViews>
    <sheetView tabSelected="1" zoomScaleNormal="100" zoomScalePageLayoutView="125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P53" sqref="P53:P55"/>
    </sheetView>
  </sheetViews>
  <sheetFormatPr baseColWidth="10" defaultColWidth="9.1640625" defaultRowHeight="13" x14ac:dyDescent="0.15"/>
  <cols>
    <col min="1" max="1" width="30.83203125" style="1" customWidth="1"/>
    <col min="2" max="2" width="9.33203125" style="1" customWidth="1"/>
    <col min="3" max="3" width="8.5" style="2" bestFit="1" customWidth="1"/>
    <col min="4" max="4" width="8.5" style="2" customWidth="1"/>
    <col min="5" max="5" width="12.1640625" style="2" customWidth="1"/>
    <col min="6" max="6" width="12" style="2" customWidth="1"/>
    <col min="7" max="7" width="12.6640625" style="2" customWidth="1"/>
    <col min="8" max="8" width="8.33203125" style="2" customWidth="1"/>
    <col min="9" max="9" width="12.1640625" style="2" customWidth="1"/>
    <col min="10" max="10" width="11.1640625" style="2" customWidth="1"/>
    <col min="11" max="11" width="7.33203125" style="2" customWidth="1"/>
    <col min="12" max="12" width="9.5" style="2" bestFit="1" customWidth="1"/>
    <col min="13" max="13" width="8.6640625" style="2" bestFit="1" customWidth="1"/>
    <col min="14" max="14" width="9.1640625" style="2" customWidth="1"/>
    <col min="15" max="15" width="10.5" style="2" customWidth="1"/>
    <col min="16" max="16" width="8.83203125" style="2" customWidth="1"/>
    <col min="17" max="17" width="12.1640625" style="2" bestFit="1" customWidth="1"/>
    <col min="18" max="18" width="6.1640625" style="2" bestFit="1" customWidth="1"/>
  </cols>
  <sheetData>
    <row r="1" spans="1:20" ht="18" x14ac:dyDescent="0.2">
      <c r="B1" s="17"/>
      <c r="C1" s="289" t="s">
        <v>4</v>
      </c>
      <c r="D1" s="285"/>
      <c r="E1" s="285"/>
      <c r="F1" s="285"/>
      <c r="G1" s="285"/>
      <c r="H1" s="285"/>
      <c r="I1" s="285"/>
      <c r="J1" s="286"/>
      <c r="K1" s="285" t="s">
        <v>5</v>
      </c>
      <c r="L1" s="285"/>
      <c r="M1" s="285"/>
      <c r="N1" s="285"/>
      <c r="O1" s="285"/>
      <c r="P1" s="285"/>
      <c r="Q1" s="286"/>
      <c r="R1" s="32"/>
    </row>
    <row r="2" spans="1:20" ht="18" x14ac:dyDescent="0.2">
      <c r="A2" s="12"/>
      <c r="B2" s="16"/>
      <c r="C2" s="290" t="s">
        <v>6</v>
      </c>
      <c r="D2" s="287"/>
      <c r="E2" s="287"/>
      <c r="F2" s="287"/>
      <c r="G2" s="287"/>
      <c r="H2" s="287"/>
      <c r="I2" s="287"/>
      <c r="J2" s="288"/>
      <c r="K2" s="287" t="s">
        <v>6</v>
      </c>
      <c r="L2" s="287"/>
      <c r="M2" s="287"/>
      <c r="N2" s="287"/>
      <c r="O2" s="287"/>
      <c r="P2" s="287"/>
      <c r="Q2" s="288"/>
      <c r="R2" s="38"/>
    </row>
    <row r="3" spans="1:20" s="1" customFormat="1" ht="18" x14ac:dyDescent="0.2">
      <c r="A3" s="11" t="s">
        <v>0</v>
      </c>
      <c r="B3" s="31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 t="s">
        <v>1</v>
      </c>
      <c r="I3" s="194" t="s">
        <v>1</v>
      </c>
      <c r="J3" s="31" t="s">
        <v>240</v>
      </c>
      <c r="K3" s="10">
        <v>6</v>
      </c>
      <c r="L3" s="10">
        <v>7</v>
      </c>
      <c r="M3" s="10">
        <v>8</v>
      </c>
      <c r="N3" s="10">
        <v>9</v>
      </c>
      <c r="O3" s="10">
        <v>10</v>
      </c>
      <c r="P3" s="10" t="s">
        <v>330</v>
      </c>
      <c r="Q3" s="31">
        <v>11</v>
      </c>
      <c r="R3" s="31"/>
    </row>
    <row r="4" spans="1:20" s="49" customFormat="1" ht="16" x14ac:dyDescent="0.2">
      <c r="A4" s="47"/>
      <c r="B4" s="48"/>
      <c r="C4" s="50" t="s">
        <v>65</v>
      </c>
      <c r="D4" s="50" t="s">
        <v>66</v>
      </c>
      <c r="E4" s="50" t="s">
        <v>67</v>
      </c>
      <c r="F4" s="50" t="s">
        <v>155</v>
      </c>
      <c r="G4" s="50" t="s">
        <v>159</v>
      </c>
      <c r="H4" s="50" t="s">
        <v>31</v>
      </c>
      <c r="I4" s="51" t="s">
        <v>162</v>
      </c>
      <c r="J4" s="51" t="s">
        <v>162</v>
      </c>
      <c r="K4" s="50" t="s">
        <v>162</v>
      </c>
      <c r="L4" s="50" t="s">
        <v>159</v>
      </c>
      <c r="M4" s="50" t="s">
        <v>155</v>
      </c>
      <c r="N4" s="50" t="s">
        <v>78</v>
      </c>
      <c r="O4" s="50" t="s">
        <v>211</v>
      </c>
      <c r="P4" s="50" t="s">
        <v>331</v>
      </c>
      <c r="Q4" s="51" t="s">
        <v>37</v>
      </c>
      <c r="R4" s="51"/>
    </row>
    <row r="5" spans="1:20" s="49" customFormat="1" ht="17" customHeight="1" x14ac:dyDescent="0.2">
      <c r="B5" s="52"/>
      <c r="C5" s="53" t="s">
        <v>32</v>
      </c>
      <c r="D5" s="53"/>
      <c r="E5" s="53"/>
      <c r="F5" s="53"/>
      <c r="G5" s="53"/>
      <c r="H5" s="53"/>
      <c r="I5" s="54" t="s">
        <v>33</v>
      </c>
      <c r="J5" s="54"/>
      <c r="K5" s="53" t="s">
        <v>32</v>
      </c>
      <c r="L5" s="53"/>
      <c r="M5" s="53"/>
      <c r="N5" s="53"/>
      <c r="O5" s="53"/>
      <c r="P5" s="53"/>
      <c r="Q5" s="54" t="s">
        <v>33</v>
      </c>
      <c r="R5" s="55" t="s">
        <v>34</v>
      </c>
    </row>
    <row r="6" spans="1:20" s="1" customFormat="1" x14ac:dyDescent="0.15">
      <c r="A6" s="12" t="s">
        <v>38</v>
      </c>
      <c r="B6" s="16"/>
      <c r="C6" s="13"/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4">
        <v>5</v>
      </c>
      <c r="J6" s="14" t="s">
        <v>241</v>
      </c>
      <c r="K6" s="13"/>
      <c r="L6" s="13">
        <v>6</v>
      </c>
      <c r="M6" s="13">
        <v>7</v>
      </c>
      <c r="N6" s="13">
        <v>8</v>
      </c>
      <c r="O6" s="13">
        <v>9</v>
      </c>
      <c r="P6" s="13"/>
      <c r="Q6" s="14">
        <v>10</v>
      </c>
      <c r="R6" s="33"/>
    </row>
    <row r="7" spans="1:20" x14ac:dyDescent="0.15">
      <c r="B7" s="17"/>
      <c r="G7" s="100"/>
      <c r="I7" s="7"/>
      <c r="J7" s="7"/>
      <c r="Q7" s="7"/>
      <c r="R7" s="32"/>
    </row>
    <row r="8" spans="1:20" x14ac:dyDescent="0.15">
      <c r="A8" s="1" t="s">
        <v>10</v>
      </c>
      <c r="B8" s="17"/>
      <c r="C8" s="3"/>
      <c r="I8" s="7"/>
      <c r="J8" s="7"/>
      <c r="Q8" s="7"/>
      <c r="R8" s="32"/>
    </row>
    <row r="9" spans="1:20" x14ac:dyDescent="0.15">
      <c r="A9" s="15" t="s">
        <v>7</v>
      </c>
      <c r="B9" s="18"/>
      <c r="C9" s="3"/>
      <c r="D9" s="100">
        <f>'First &amp; Last Times'!D9</f>
        <v>14.4</v>
      </c>
      <c r="E9" s="100">
        <f>'First &amp; Last Times'!D19</f>
        <v>18.399999999999999</v>
      </c>
      <c r="F9" s="100">
        <f>'First &amp; Last Times'!D28</f>
        <v>14.2</v>
      </c>
      <c r="G9" s="100">
        <f>'First &amp; Last Times'!D33</f>
        <v>13.1</v>
      </c>
      <c r="H9" s="100" t="s">
        <v>15</v>
      </c>
      <c r="I9" s="105">
        <f>'First &amp; Last Times'!D38</f>
        <v>19.5</v>
      </c>
      <c r="J9" s="105">
        <f>'First &amp; Last Times'!D45</f>
        <v>11.6</v>
      </c>
      <c r="K9" s="100">
        <v>0</v>
      </c>
      <c r="L9" s="100">
        <f>'First &amp; Last Times'!D53</f>
        <v>19.5</v>
      </c>
      <c r="M9" s="100">
        <f>'First &amp; Last Times'!D57</f>
        <v>12.1</v>
      </c>
      <c r="N9" s="100">
        <f>'First &amp; Last Times'!D64</f>
        <v>21.2</v>
      </c>
      <c r="O9" s="100">
        <f>'First &amp; Last Times'!D72</f>
        <v>12</v>
      </c>
      <c r="P9" s="100"/>
      <c r="Q9" s="105">
        <f>'First &amp; Last Times'!D89</f>
        <v>16</v>
      </c>
      <c r="R9" s="106"/>
      <c r="T9" s="104"/>
    </row>
    <row r="10" spans="1:20" x14ac:dyDescent="0.15">
      <c r="A10" s="15" t="s">
        <v>9</v>
      </c>
      <c r="B10" s="18"/>
      <c r="D10" s="100">
        <f>D9</f>
        <v>14.4</v>
      </c>
      <c r="E10" s="100">
        <f>D10+E9</f>
        <v>32.799999999999997</v>
      </c>
      <c r="F10" s="100">
        <f t="shared" ref="F10:G10" si="0">E10+F9</f>
        <v>47</v>
      </c>
      <c r="G10" s="100">
        <f t="shared" si="0"/>
        <v>60.1</v>
      </c>
      <c r="H10" s="100"/>
      <c r="I10" s="105">
        <f>G10+I9</f>
        <v>79.599999999999994</v>
      </c>
      <c r="J10" s="105"/>
      <c r="K10" s="100"/>
      <c r="L10" s="100">
        <f>L9</f>
        <v>19.5</v>
      </c>
      <c r="M10" s="100">
        <f>L10+M9</f>
        <v>31.6</v>
      </c>
      <c r="N10" s="100">
        <f>M10+N9</f>
        <v>52.8</v>
      </c>
      <c r="O10" s="100">
        <f>N10+O9</f>
        <v>64.8</v>
      </c>
      <c r="P10" s="100"/>
      <c r="Q10" s="105">
        <f>O10+Q9</f>
        <v>80.8</v>
      </c>
      <c r="R10" s="107"/>
      <c r="S10" s="108"/>
      <c r="T10" s="108"/>
    </row>
    <row r="11" spans="1:20" x14ac:dyDescent="0.15">
      <c r="A11" s="15"/>
      <c r="B11" s="18"/>
      <c r="D11" s="100"/>
      <c r="E11" s="100"/>
      <c r="F11" s="100"/>
      <c r="G11" s="100"/>
      <c r="H11" s="100"/>
      <c r="I11" s="105"/>
      <c r="J11" s="105"/>
      <c r="K11" s="100"/>
      <c r="L11" s="100">
        <f>I10+L9</f>
        <v>99.1</v>
      </c>
      <c r="M11" s="100">
        <f>L11+M9</f>
        <v>111.19999999999999</v>
      </c>
      <c r="N11" s="100">
        <f>M11+N9</f>
        <v>132.39999999999998</v>
      </c>
      <c r="O11" s="100">
        <f>N11+O9</f>
        <v>144.39999999999998</v>
      </c>
      <c r="P11" s="100"/>
      <c r="Q11" s="100">
        <f>O11+Q9</f>
        <v>160.39999999999998</v>
      </c>
      <c r="R11" s="106">
        <f>I10+Q10</f>
        <v>160.39999999999998</v>
      </c>
    </row>
    <row r="12" spans="1:20" x14ac:dyDescent="0.15">
      <c r="A12" s="15" t="s">
        <v>8</v>
      </c>
      <c r="B12" s="18"/>
      <c r="C12" s="3"/>
      <c r="D12" s="100">
        <f>D9</f>
        <v>14.4</v>
      </c>
      <c r="E12" s="100">
        <f>D12+E9</f>
        <v>32.799999999999997</v>
      </c>
      <c r="F12" s="100">
        <f>E12+F9</f>
        <v>47</v>
      </c>
      <c r="G12" s="100">
        <f>F12+G9</f>
        <v>60.1</v>
      </c>
      <c r="H12" s="100"/>
      <c r="I12" s="105">
        <f>G12+I9</f>
        <v>79.599999999999994</v>
      </c>
      <c r="J12" s="105"/>
      <c r="K12" s="100">
        <f>K9</f>
        <v>0</v>
      </c>
      <c r="L12" s="100">
        <f>K12+L9</f>
        <v>19.5</v>
      </c>
      <c r="M12" s="100">
        <f>L12+M9</f>
        <v>31.6</v>
      </c>
      <c r="N12" s="100">
        <f>M12+N9</f>
        <v>52.8</v>
      </c>
      <c r="O12" s="100">
        <f>N12+O9</f>
        <v>64.8</v>
      </c>
      <c r="P12" s="100"/>
      <c r="Q12" s="105">
        <f>O12+Q9</f>
        <v>80.8</v>
      </c>
      <c r="R12" s="107"/>
    </row>
    <row r="13" spans="1:20" x14ac:dyDescent="0.15">
      <c r="A13" s="15"/>
      <c r="B13" s="18"/>
      <c r="C13" s="3"/>
      <c r="D13" s="100"/>
      <c r="E13" s="100"/>
      <c r="F13" s="100"/>
      <c r="G13" s="100"/>
      <c r="H13" s="100"/>
      <c r="I13" s="105"/>
      <c r="J13" s="105"/>
      <c r="K13" s="100"/>
      <c r="L13" s="100">
        <f>I12+L9</f>
        <v>99.1</v>
      </c>
      <c r="M13" s="100">
        <f>L13+M9</f>
        <v>111.19999999999999</v>
      </c>
      <c r="N13" s="100">
        <f>M13+N9</f>
        <v>132.39999999999998</v>
      </c>
      <c r="O13" s="100">
        <f>N13+O9</f>
        <v>144.39999999999998</v>
      </c>
      <c r="P13" s="100"/>
      <c r="Q13" s="100">
        <f>O13+Q9</f>
        <v>160.39999999999998</v>
      </c>
      <c r="R13" s="106">
        <f>I12+Q12</f>
        <v>160.39999999999998</v>
      </c>
      <c r="T13" s="108"/>
    </row>
    <row r="14" spans="1:20" x14ac:dyDescent="0.15">
      <c r="B14" s="17"/>
      <c r="I14" s="7"/>
      <c r="J14" s="7"/>
      <c r="Q14" s="7"/>
      <c r="R14" s="32"/>
    </row>
    <row r="15" spans="1:20" x14ac:dyDescent="0.15">
      <c r="A15" s="1" t="s">
        <v>16</v>
      </c>
      <c r="B15" s="7" t="s">
        <v>11</v>
      </c>
      <c r="C15"/>
      <c r="I15" s="7"/>
      <c r="J15" s="7"/>
      <c r="Q15" s="7"/>
      <c r="R15" s="32"/>
    </row>
    <row r="16" spans="1:20" x14ac:dyDescent="0.15">
      <c r="A16" s="15" t="s">
        <v>12</v>
      </c>
      <c r="B16" s="7">
        <f>'First &amp; Last Times'!G3</f>
        <v>13</v>
      </c>
      <c r="C16"/>
      <c r="D16" s="5">
        <f t="shared" ref="D16:J18" si="1">D$9/$B16*60/1440</f>
        <v>4.6153846153846156E-2</v>
      </c>
      <c r="E16" s="5">
        <f t="shared" si="1"/>
        <v>5.8974358974358973E-2</v>
      </c>
      <c r="F16" s="5">
        <f t="shared" si="1"/>
        <v>4.5512820512820511E-2</v>
      </c>
      <c r="G16" s="5">
        <f t="shared" si="1"/>
        <v>4.1987179487179484E-2</v>
      </c>
      <c r="H16" s="5"/>
      <c r="I16" s="8">
        <f t="shared" si="1"/>
        <v>6.25E-2</v>
      </c>
      <c r="J16" s="8">
        <f>'First &amp; Last Times'!I45</f>
        <v>4.8333333333333332E-2</v>
      </c>
      <c r="K16" s="5">
        <f>K$9/$B16*60/1440</f>
        <v>0</v>
      </c>
      <c r="L16" s="5">
        <f t="shared" ref="L16:Q17" si="2">L$9/$B16*60/1440</f>
        <v>6.25E-2</v>
      </c>
      <c r="M16" s="5">
        <f t="shared" si="2"/>
        <v>3.8782051282051283E-2</v>
      </c>
      <c r="N16" s="5">
        <f t="shared" si="2"/>
        <v>6.7948717948717943E-2</v>
      </c>
      <c r="O16" s="5">
        <f t="shared" si="2"/>
        <v>3.8461538461538464E-2</v>
      </c>
      <c r="P16" s="5"/>
      <c r="Q16" s="8">
        <f t="shared" si="2"/>
        <v>5.1282051282051287E-2</v>
      </c>
      <c r="R16" s="34"/>
    </row>
    <row r="17" spans="1:18" x14ac:dyDescent="0.15">
      <c r="A17" s="15" t="s">
        <v>13</v>
      </c>
      <c r="B17" s="7">
        <v>8</v>
      </c>
      <c r="C17"/>
      <c r="D17" s="5">
        <f t="shared" si="1"/>
        <v>7.4999999999999997E-2</v>
      </c>
      <c r="E17" s="5">
        <f t="shared" si="1"/>
        <v>9.583333333333334E-2</v>
      </c>
      <c r="F17" s="5">
        <f t="shared" si="1"/>
        <v>7.3958333333333334E-2</v>
      </c>
      <c r="G17" s="5">
        <f t="shared" si="1"/>
        <v>6.822916666666666E-2</v>
      </c>
      <c r="H17" s="5"/>
      <c r="I17" s="8">
        <f t="shared" si="1"/>
        <v>0.1015625</v>
      </c>
      <c r="J17" s="8">
        <f t="shared" si="1"/>
        <v>6.0416666666666667E-2</v>
      </c>
      <c r="K17" s="5">
        <f>K$9/$B17*60/1440</f>
        <v>0</v>
      </c>
      <c r="L17" s="5">
        <f t="shared" si="2"/>
        <v>0.1015625</v>
      </c>
      <c r="M17" s="5">
        <f t="shared" si="2"/>
        <v>6.3020833333333331E-2</v>
      </c>
      <c r="N17" s="5">
        <f t="shared" si="2"/>
        <v>0.11041666666666666</v>
      </c>
      <c r="O17" s="5">
        <f t="shared" si="2"/>
        <v>6.25E-2</v>
      </c>
      <c r="P17" s="5"/>
      <c r="Q17" s="8">
        <f t="shared" si="2"/>
        <v>8.3333333333333329E-2</v>
      </c>
      <c r="R17" s="34"/>
    </row>
    <row r="18" spans="1:18" x14ac:dyDescent="0.15">
      <c r="A18" s="15" t="s">
        <v>14</v>
      </c>
      <c r="B18" s="7">
        <v>5</v>
      </c>
      <c r="C18"/>
      <c r="D18" s="5">
        <f t="shared" si="1"/>
        <v>0.11999999999999998</v>
      </c>
      <c r="E18" s="5">
        <f t="shared" si="1"/>
        <v>0.15333333333333332</v>
      </c>
      <c r="F18" s="5">
        <f t="shared" si="1"/>
        <v>0.11833333333333332</v>
      </c>
      <c r="G18" s="5">
        <f t="shared" si="1"/>
        <v>0.10916666666666668</v>
      </c>
      <c r="H18" s="5"/>
      <c r="I18" s="8">
        <f t="shared" si="1"/>
        <v>0.16250000000000001</v>
      </c>
      <c r="J18" s="8">
        <f>'First &amp; Last Times'!K45</f>
        <v>0.12083333333333333</v>
      </c>
      <c r="K18" s="5" t="s">
        <v>15</v>
      </c>
      <c r="L18" s="5">
        <f t="shared" ref="L18:Q18" si="3">L$9/$B18*60/1440</f>
        <v>0.16250000000000001</v>
      </c>
      <c r="M18" s="5">
        <f t="shared" si="3"/>
        <v>0.10083333333333333</v>
      </c>
      <c r="N18" s="5">
        <f t="shared" si="3"/>
        <v>0.17666666666666667</v>
      </c>
      <c r="O18" s="5">
        <f t="shared" si="3"/>
        <v>0.1</v>
      </c>
      <c r="P18" s="5"/>
      <c r="Q18" s="8">
        <f t="shared" si="3"/>
        <v>0.13333333333333333</v>
      </c>
      <c r="R18" s="34"/>
    </row>
    <row r="19" spans="1:18" x14ac:dyDescent="0.15">
      <c r="A19" s="39"/>
      <c r="B19" s="40"/>
      <c r="C19" s="41"/>
      <c r="D19" s="42"/>
      <c r="E19" s="42"/>
      <c r="F19" s="42"/>
      <c r="G19" s="42"/>
      <c r="H19" s="42"/>
      <c r="I19" s="43"/>
      <c r="J19" s="43"/>
      <c r="K19" s="44"/>
      <c r="L19" s="42"/>
      <c r="M19" s="42"/>
      <c r="N19" s="42"/>
      <c r="O19" s="42"/>
      <c r="P19" s="42"/>
      <c r="Q19" s="43"/>
      <c r="R19" s="45"/>
    </row>
    <row r="20" spans="1:18" ht="16" x14ac:dyDescent="0.2">
      <c r="A20"/>
      <c r="B20" s="21" t="s">
        <v>17</v>
      </c>
      <c r="C20" s="282" t="s">
        <v>3</v>
      </c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4"/>
      <c r="R20" s="35"/>
    </row>
    <row r="21" spans="1:18" x14ac:dyDescent="0.15">
      <c r="A21" s="4"/>
      <c r="B21" s="21" t="s">
        <v>19</v>
      </c>
      <c r="D21" s="5"/>
      <c r="F21" s="30" t="s">
        <v>35</v>
      </c>
      <c r="G21" s="9" t="s">
        <v>2</v>
      </c>
      <c r="H21" s="5"/>
      <c r="I21" s="7"/>
      <c r="J21" s="32"/>
      <c r="K21" s="5"/>
      <c r="L21" s="5"/>
      <c r="M21" s="5"/>
      <c r="N21" s="5"/>
      <c r="O21" s="5"/>
      <c r="P21" s="5"/>
      <c r="Q21" s="8"/>
      <c r="R21" s="32"/>
    </row>
    <row r="22" spans="1:18" x14ac:dyDescent="0.15">
      <c r="A22" s="22" t="s">
        <v>43</v>
      </c>
      <c r="B22" s="8">
        <v>3.472222222222222E-3</v>
      </c>
      <c r="H22" s="5"/>
      <c r="I22" s="8"/>
      <c r="J22" s="36"/>
      <c r="K22" s="5"/>
      <c r="L22" s="5"/>
      <c r="Q22" s="8"/>
      <c r="R22" s="36"/>
    </row>
    <row r="23" spans="1:18" x14ac:dyDescent="0.15">
      <c r="A23" s="15" t="s">
        <v>23</v>
      </c>
      <c r="B23" s="17"/>
      <c r="C23" s="29">
        <f>C55</f>
        <v>0.23611111111111113</v>
      </c>
      <c r="D23" s="29">
        <f>C23+D$16</f>
        <v>0.28226495726495726</v>
      </c>
      <c r="E23" s="29">
        <f t="shared" ref="E23:F24" si="4">D23+$B$22+E$16</f>
        <v>0.34471153846153846</v>
      </c>
      <c r="F23" s="29">
        <f t="shared" si="4"/>
        <v>0.39369658119658119</v>
      </c>
      <c r="G23" s="29">
        <f>F23+$B$22+G$16</f>
        <v>0.4391559829059829</v>
      </c>
      <c r="H23" s="5"/>
      <c r="I23" s="29">
        <f>G23+$B$22+I$16</f>
        <v>0.50512820512820511</v>
      </c>
      <c r="J23" s="36"/>
      <c r="K23" s="29">
        <f>K55</f>
        <v>0.23611111111111113</v>
      </c>
      <c r="L23" s="29">
        <f>K23+L16</f>
        <v>0.29861111111111116</v>
      </c>
      <c r="M23" s="29">
        <f>L23+$B$22+M16</f>
        <v>0.34086538461538463</v>
      </c>
      <c r="N23" s="29">
        <f>M23+$B$22+N16</f>
        <v>0.41228632478632476</v>
      </c>
      <c r="O23" s="29">
        <f>N23+$B$22+O16</f>
        <v>0.45422008547008541</v>
      </c>
      <c r="P23" s="5"/>
      <c r="Q23" s="258">
        <f>O23+$B$22+Q16</f>
        <v>0.50897435897435894</v>
      </c>
      <c r="R23" s="36"/>
    </row>
    <row r="24" spans="1:18" x14ac:dyDescent="0.15">
      <c r="A24" s="15" t="s">
        <v>18</v>
      </c>
      <c r="B24" s="17"/>
      <c r="C24" s="5">
        <f>C58</f>
        <v>0.3125</v>
      </c>
      <c r="D24" s="5">
        <f>C24+D$16</f>
        <v>0.35865384615384616</v>
      </c>
      <c r="E24" s="5">
        <f t="shared" si="4"/>
        <v>0.42110042735042735</v>
      </c>
      <c r="F24" s="5">
        <f t="shared" si="4"/>
        <v>0.47008547008547008</v>
      </c>
      <c r="G24" s="5">
        <f>F24+$B$22+G$16</f>
        <v>0.51554487179487174</v>
      </c>
      <c r="H24" s="5"/>
      <c r="I24" s="8">
        <f>G24+H16+I$16</f>
        <v>0.57804487179487174</v>
      </c>
      <c r="J24" s="201">
        <f>J61+J16</f>
        <v>0.5066666666666666</v>
      </c>
      <c r="K24" s="5">
        <f>K58</f>
        <v>0.3125</v>
      </c>
      <c r="L24" s="5">
        <f>K24+L16</f>
        <v>0.375</v>
      </c>
      <c r="M24" s="5">
        <f>L24+$B$22+M16</f>
        <v>0.41725427350427347</v>
      </c>
      <c r="N24" s="5">
        <f>M24+$B$22+N16</f>
        <v>0.4886752136752136</v>
      </c>
      <c r="O24" s="5">
        <f>N24+$B$22+O16</f>
        <v>0.53060897435897425</v>
      </c>
      <c r="P24" s="5"/>
      <c r="Q24" s="8">
        <f>O24+$B$22+Q16</f>
        <v>0.58536324786324778</v>
      </c>
      <c r="R24" s="32"/>
    </row>
    <row r="25" spans="1:18" x14ac:dyDescent="0.15">
      <c r="A25" s="23"/>
      <c r="B25" s="24"/>
      <c r="C25" s="5"/>
      <c r="D25" s="5"/>
      <c r="E25" s="5"/>
      <c r="F25" s="5"/>
      <c r="G25" s="5"/>
      <c r="H25" s="5"/>
      <c r="I25" s="8"/>
      <c r="J25" s="36"/>
      <c r="K25" s="5"/>
      <c r="L25" s="5"/>
      <c r="M25" s="5"/>
      <c r="N25" s="5"/>
      <c r="O25" s="5"/>
      <c r="P25" s="5"/>
      <c r="Q25" s="5"/>
      <c r="R25" s="32"/>
    </row>
    <row r="26" spans="1:18" x14ac:dyDescent="0.15">
      <c r="A26" s="1" t="s">
        <v>21</v>
      </c>
      <c r="B26" s="25">
        <v>6.9444444444444441E-3</v>
      </c>
      <c r="C26" s="5">
        <f>C58</f>
        <v>0.3125</v>
      </c>
      <c r="D26" s="5">
        <f>C26+D17</f>
        <v>0.38750000000000001</v>
      </c>
      <c r="E26" s="5">
        <f>D26+$B$26+E17</f>
        <v>0.49027777777777776</v>
      </c>
      <c r="F26" s="5">
        <f>E26+$B$26+F17</f>
        <v>0.57118055555555547</v>
      </c>
      <c r="G26" s="243">
        <f>F26+$B$26+G17</f>
        <v>0.64635416666666656</v>
      </c>
      <c r="H26" s="26"/>
      <c r="I26" s="26">
        <f>G26+$B$26+I17</f>
        <v>0.75486111111111098</v>
      </c>
      <c r="J26" s="195"/>
      <c r="K26" s="5">
        <f>K58</f>
        <v>0.3125</v>
      </c>
      <c r="L26" s="5">
        <f>K26+L17</f>
        <v>0.4140625</v>
      </c>
      <c r="M26" s="5">
        <f>L26+$B$26+M17</f>
        <v>0.48402777777777772</v>
      </c>
      <c r="N26" s="5">
        <f>M26+$B$26+N17</f>
        <v>0.60138888888888875</v>
      </c>
      <c r="O26" s="26">
        <f>N26+$B$26+O17</f>
        <v>0.67083333333333317</v>
      </c>
      <c r="P26" s="26"/>
      <c r="Q26" s="27">
        <f>O26+$B$26+Q17</f>
        <v>0.76111111111111096</v>
      </c>
      <c r="R26" s="32"/>
    </row>
    <row r="27" spans="1:18" x14ac:dyDescent="0.15">
      <c r="A27" s="6"/>
      <c r="B27" s="20"/>
      <c r="C27" s="5"/>
      <c r="I27" s="7"/>
      <c r="J27" s="32"/>
      <c r="Q27" s="7"/>
      <c r="R27" s="32"/>
    </row>
    <row r="28" spans="1:18" x14ac:dyDescent="0.15">
      <c r="A28" s="23"/>
      <c r="B28" s="24"/>
      <c r="C28" s="5"/>
      <c r="I28" s="7"/>
      <c r="J28" s="32"/>
      <c r="Q28" s="7"/>
      <c r="R28" s="32"/>
    </row>
    <row r="29" spans="1:18" x14ac:dyDescent="0.15">
      <c r="A29" s="1" t="s">
        <v>29</v>
      </c>
      <c r="B29" s="17"/>
      <c r="C29" s="5"/>
      <c r="D29" s="5"/>
      <c r="E29" s="244"/>
      <c r="F29" s="5"/>
      <c r="H29" s="5"/>
      <c r="I29" s="259" t="s">
        <v>98</v>
      </c>
      <c r="J29" s="32"/>
      <c r="K29" s="5"/>
      <c r="Q29" s="260" t="s">
        <v>99</v>
      </c>
      <c r="R29" s="32"/>
    </row>
    <row r="30" spans="1:18" x14ac:dyDescent="0.15">
      <c r="A30" s="15" t="s">
        <v>12</v>
      </c>
      <c r="B30" s="17"/>
      <c r="C30" s="5">
        <f>C59</f>
        <v>0.3125</v>
      </c>
      <c r="D30" s="5">
        <f>C30+D16</f>
        <v>0.35865384615384616</v>
      </c>
      <c r="E30" s="5">
        <f>D59+E16</f>
        <v>0.43397435897435899</v>
      </c>
      <c r="F30" s="5">
        <f>E59+F16</f>
        <v>0.42051282051282052</v>
      </c>
      <c r="G30" s="5">
        <f>F59+G16</f>
        <v>0.50032051282051282</v>
      </c>
      <c r="H30" s="5"/>
      <c r="I30" s="260">
        <f>F59+G16+B26+H16+I16</f>
        <v>0.56976495726495724</v>
      </c>
      <c r="J30" s="32"/>
      <c r="K30" s="5"/>
      <c r="L30" s="5">
        <f>K59+L16</f>
        <v>0.375</v>
      </c>
      <c r="M30" s="5">
        <f>L59+M16</f>
        <v>0.41378205128205126</v>
      </c>
      <c r="N30" s="5">
        <f>M59+N16</f>
        <v>0.44294871794871793</v>
      </c>
      <c r="O30" s="5">
        <f>N59+O16</f>
        <v>0.49679487179487181</v>
      </c>
      <c r="Q30" s="261">
        <f>N59+O16+B22+Q16</f>
        <v>0.55154914529914534</v>
      </c>
      <c r="R30" s="32"/>
    </row>
    <row r="31" spans="1:18" x14ac:dyDescent="0.15">
      <c r="A31" s="28" t="s">
        <v>13</v>
      </c>
      <c r="B31" s="19"/>
      <c r="C31" s="5">
        <f>C30</f>
        <v>0.3125</v>
      </c>
      <c r="D31" s="5">
        <f>C31+D17</f>
        <v>0.38750000000000001</v>
      </c>
      <c r="E31" s="5">
        <f>D59+E17</f>
        <v>0.47083333333333333</v>
      </c>
      <c r="F31" s="5">
        <f>E59+F17</f>
        <v>0.44895833333333335</v>
      </c>
      <c r="G31" s="5">
        <f>F59+G17</f>
        <v>0.52656249999999993</v>
      </c>
      <c r="H31" s="5"/>
      <c r="I31" s="8">
        <f>F59+G17+B26+H17+I17</f>
        <v>0.63506944444444435</v>
      </c>
      <c r="J31" s="32"/>
      <c r="K31" s="5"/>
      <c r="L31" s="5">
        <f>K59+L17</f>
        <v>0.4140625</v>
      </c>
      <c r="M31" s="5">
        <f>L59+M17</f>
        <v>0.4380208333333333</v>
      </c>
      <c r="N31" s="5">
        <f>M59+N17</f>
        <v>0.48541666666666666</v>
      </c>
      <c r="O31" s="5">
        <f>N59+O17</f>
        <v>0.52083333333333326</v>
      </c>
      <c r="Q31" s="5">
        <f>O59+Q17</f>
        <v>0.625</v>
      </c>
      <c r="R31" s="32"/>
    </row>
    <row r="32" spans="1:18" x14ac:dyDescent="0.15">
      <c r="A32" t="s">
        <v>14</v>
      </c>
      <c r="B32" s="37"/>
      <c r="C32" s="5">
        <f>C31</f>
        <v>0.3125</v>
      </c>
      <c r="D32" s="5">
        <f>C32+D18</f>
        <v>0.4325</v>
      </c>
      <c r="E32" s="5">
        <f>D59+E18</f>
        <v>0.52833333333333332</v>
      </c>
      <c r="F32" s="5">
        <f>E59+F18</f>
        <v>0.49333333333333329</v>
      </c>
      <c r="G32" s="5">
        <f>F59+G18</f>
        <v>0.5675</v>
      </c>
      <c r="I32" s="8">
        <f>G59+H18+I18</f>
        <v>0.70416666666666661</v>
      </c>
      <c r="J32" s="36"/>
      <c r="K32" s="5"/>
      <c r="L32" s="5">
        <f>K59+L18</f>
        <v>0.47499999999999998</v>
      </c>
      <c r="M32" s="5">
        <f>L59+M18</f>
        <v>0.47583333333333333</v>
      </c>
      <c r="N32" s="5">
        <f>M59+N18</f>
        <v>0.55166666666666664</v>
      </c>
      <c r="O32" s="5">
        <f>N59+O18</f>
        <v>0.55833333333333335</v>
      </c>
      <c r="Q32" s="5">
        <f>O59+Q18</f>
        <v>0.67499999999999993</v>
      </c>
      <c r="R32" s="32"/>
    </row>
    <row r="33" spans="1:18" x14ac:dyDescent="0.15">
      <c r="A33" s="28"/>
      <c r="B33" s="19"/>
      <c r="C33" s="5"/>
      <c r="D33" s="5"/>
      <c r="E33" s="5"/>
      <c r="F33" s="5"/>
      <c r="G33" s="5"/>
      <c r="H33" s="5"/>
      <c r="I33" s="8"/>
      <c r="J33" s="36"/>
      <c r="K33" s="5"/>
      <c r="Q33" s="7"/>
      <c r="R33" s="32"/>
    </row>
    <row r="34" spans="1:18" x14ac:dyDescent="0.15">
      <c r="A34" s="1" t="s">
        <v>30</v>
      </c>
      <c r="B34" s="17"/>
      <c r="C34" s="5"/>
      <c r="D34" s="5"/>
      <c r="E34" s="5"/>
      <c r="F34" s="5"/>
      <c r="G34" s="5"/>
      <c r="H34" s="5"/>
      <c r="I34" s="8"/>
      <c r="J34" s="36"/>
      <c r="K34" s="5"/>
      <c r="Q34" s="7"/>
      <c r="R34" s="32"/>
    </row>
    <row r="35" spans="1:18" x14ac:dyDescent="0.15">
      <c r="A35" s="15" t="s">
        <v>12</v>
      </c>
      <c r="B35" s="19"/>
      <c r="C35" s="5"/>
      <c r="D35" s="5">
        <f>C65+D16</f>
        <v>0.38990384615384616</v>
      </c>
      <c r="E35" s="5">
        <f>D65+E16</f>
        <v>0.49647435897435899</v>
      </c>
      <c r="F35" s="5">
        <f>E65+F16</f>
        <v>0.5246794871794872</v>
      </c>
      <c r="G35" s="5">
        <f>F65+G16</f>
        <v>0.62532051282051282</v>
      </c>
      <c r="H35" s="5"/>
      <c r="I35" s="8">
        <f>G65+H16+I16</f>
        <v>0.64583333333333337</v>
      </c>
      <c r="J35" s="36"/>
      <c r="K35" s="5"/>
      <c r="L35" s="5">
        <f>K65+L16</f>
        <v>0.40625</v>
      </c>
      <c r="M35" s="5">
        <f>L65+M16</f>
        <v>0.49711538461538463</v>
      </c>
      <c r="N35" s="5">
        <f>M65+N16</f>
        <v>0.56794871794871793</v>
      </c>
      <c r="O35" s="5">
        <f>N65+O16</f>
        <v>0.62179487179487181</v>
      </c>
      <c r="Q35" s="5">
        <f>O65+Q16</f>
        <v>0.63461538461538469</v>
      </c>
      <c r="R35" s="32"/>
    </row>
    <row r="36" spans="1:18" x14ac:dyDescent="0.15">
      <c r="A36" s="28" t="s">
        <v>13</v>
      </c>
      <c r="B36" s="19"/>
      <c r="C36" s="5"/>
      <c r="D36" s="5">
        <f>C65+D17</f>
        <v>0.41875000000000001</v>
      </c>
      <c r="E36" s="5">
        <f>D65+E17</f>
        <v>0.53333333333333333</v>
      </c>
      <c r="F36" s="5">
        <f>E65+F17</f>
        <v>0.55312499999999998</v>
      </c>
      <c r="G36" s="5">
        <f>F65+G17</f>
        <v>0.65156250000000004</v>
      </c>
      <c r="H36" s="5"/>
      <c r="I36" s="8">
        <f>G66+H17+I17</f>
        <v>0.7265625</v>
      </c>
      <c r="J36" s="36"/>
      <c r="K36" s="5"/>
      <c r="L36" s="5">
        <f>K65+L17</f>
        <v>0.4453125</v>
      </c>
      <c r="M36" s="5">
        <f>L65+M17</f>
        <v>0.52135416666666667</v>
      </c>
      <c r="N36" s="5">
        <f>M65+N17</f>
        <v>0.61041666666666661</v>
      </c>
      <c r="O36" s="5">
        <f>N65+O17</f>
        <v>0.64583333333333337</v>
      </c>
      <c r="Q36" s="5">
        <f>O66+Q17</f>
        <v>0.72916666666666674</v>
      </c>
      <c r="R36" s="32"/>
    </row>
    <row r="37" spans="1:18" x14ac:dyDescent="0.15">
      <c r="A37" t="s">
        <v>14</v>
      </c>
      <c r="B37" s="19"/>
      <c r="C37" s="5"/>
      <c r="D37" s="56">
        <f>C65+D18</f>
        <v>0.46375</v>
      </c>
      <c r="E37" s="56">
        <f>D65+E18</f>
        <v>0.59083333333333332</v>
      </c>
      <c r="F37" s="56">
        <f>E65+F18</f>
        <v>0.59750000000000003</v>
      </c>
      <c r="G37" s="56">
        <f>F65+G18</f>
        <v>0.6925</v>
      </c>
      <c r="H37" s="5"/>
      <c r="I37" s="153">
        <f>G65+H18+I18</f>
        <v>0.74583333333333335</v>
      </c>
      <c r="J37" s="202">
        <f>J65+J18</f>
        <v>0.58958333333333335</v>
      </c>
      <c r="K37" s="5"/>
      <c r="L37" s="5">
        <f>K65+L18</f>
        <v>0.50624999999999998</v>
      </c>
      <c r="M37" s="56">
        <f>L65+M18</f>
        <v>0.55916666666666659</v>
      </c>
      <c r="N37" s="56">
        <f>M65+N18</f>
        <v>0.67666666666666664</v>
      </c>
      <c r="O37" s="56">
        <f>N65+O18</f>
        <v>0.68333333333333335</v>
      </c>
      <c r="Q37" s="103">
        <f>O65+Q18</f>
        <v>0.71666666666666667</v>
      </c>
      <c r="R37" s="32"/>
    </row>
    <row r="38" spans="1:18" x14ac:dyDescent="0.15">
      <c r="A38" s="39" t="s">
        <v>322</v>
      </c>
      <c r="B38" s="16"/>
      <c r="C38" s="46"/>
      <c r="D38" s="46"/>
      <c r="E38" s="46"/>
      <c r="F38" s="46"/>
      <c r="G38" s="46"/>
      <c r="H38" s="46"/>
      <c r="I38" s="242">
        <f>'First &amp; Last Times'!N38</f>
        <v>0.74348958333333337</v>
      </c>
      <c r="J38" s="38"/>
      <c r="K38" s="46"/>
      <c r="L38" s="46"/>
      <c r="M38" s="46"/>
      <c r="N38" s="46"/>
      <c r="O38" s="46"/>
      <c r="P38" s="46"/>
      <c r="Q38" s="40"/>
      <c r="R38" s="38"/>
    </row>
    <row r="39" spans="1:18" ht="16" x14ac:dyDescent="0.2">
      <c r="C39" s="282" t="s">
        <v>324</v>
      </c>
      <c r="D39" s="283"/>
      <c r="E39" s="283"/>
      <c r="F39" s="283"/>
      <c r="G39" s="283"/>
      <c r="H39" s="283"/>
      <c r="I39" s="284"/>
      <c r="J39" s="196"/>
      <c r="K39" s="282" t="s">
        <v>325</v>
      </c>
      <c r="L39" s="283"/>
      <c r="M39" s="283"/>
      <c r="N39" s="283"/>
      <c r="O39" s="283"/>
      <c r="P39" s="283"/>
      <c r="Q39" s="284"/>
    </row>
    <row r="40" spans="1:18" x14ac:dyDescent="0.15">
      <c r="A40" s="15" t="s">
        <v>44</v>
      </c>
      <c r="B40" s="18" t="s">
        <v>20</v>
      </c>
      <c r="D40" s="5"/>
      <c r="E40" s="5"/>
      <c r="F40" s="5"/>
      <c r="G40" s="5"/>
      <c r="H40" s="5"/>
      <c r="I40" s="8"/>
      <c r="J40" s="36"/>
      <c r="L40" s="5">
        <v>0.30277777777777776</v>
      </c>
      <c r="M40" s="5">
        <v>0.34444444444444444</v>
      </c>
      <c r="N40" s="5">
        <v>0.41458333333333336</v>
      </c>
      <c r="O40" s="5">
        <v>0.45694444444444443</v>
      </c>
      <c r="P40" s="5"/>
      <c r="Q40" s="8">
        <v>0.5131944444444444</v>
      </c>
    </row>
    <row r="41" spans="1:18" x14ac:dyDescent="0.15">
      <c r="A41" s="15"/>
      <c r="B41" s="18" t="s">
        <v>18</v>
      </c>
      <c r="D41" s="5"/>
      <c r="E41" s="5"/>
      <c r="F41" s="5"/>
      <c r="G41" s="5"/>
      <c r="H41" s="5"/>
      <c r="I41" s="8"/>
      <c r="J41" s="36"/>
      <c r="L41" s="5"/>
      <c r="M41" s="5"/>
      <c r="N41" s="5"/>
      <c r="O41" s="5"/>
      <c r="P41" s="5"/>
      <c r="Q41" s="8"/>
    </row>
    <row r="42" spans="1:18" x14ac:dyDescent="0.15">
      <c r="A42" s="15" t="s">
        <v>45</v>
      </c>
      <c r="B42" s="17"/>
      <c r="D42" s="5"/>
      <c r="E42" s="5"/>
      <c r="F42" s="5"/>
      <c r="G42" s="5"/>
      <c r="H42" s="5"/>
      <c r="I42" s="8"/>
      <c r="J42" s="36"/>
      <c r="L42" s="5">
        <v>0.40972222222222221</v>
      </c>
      <c r="M42" s="5">
        <v>0.49861111111111112</v>
      </c>
      <c r="N42" s="5">
        <v>0.65625</v>
      </c>
      <c r="O42" s="5">
        <v>0.68055555555555558</v>
      </c>
      <c r="P42" s="5"/>
      <c r="Q42" s="8">
        <v>0.77013888888888893</v>
      </c>
    </row>
    <row r="43" spans="1:18" x14ac:dyDescent="0.15">
      <c r="A43" s="15" t="s">
        <v>46</v>
      </c>
      <c r="B43" s="17"/>
      <c r="C43" s="5"/>
      <c r="D43" s="5"/>
      <c r="E43" s="5"/>
      <c r="F43" s="5"/>
      <c r="G43" s="5"/>
      <c r="H43" s="5"/>
      <c r="I43" s="8"/>
      <c r="J43" s="36"/>
      <c r="K43" s="5"/>
      <c r="L43" s="5"/>
      <c r="M43" s="5"/>
      <c r="N43" s="5"/>
      <c r="O43" s="5"/>
      <c r="P43" s="5"/>
      <c r="Q43" s="8"/>
    </row>
    <row r="44" spans="1:18" x14ac:dyDescent="0.15">
      <c r="A44" s="15" t="s">
        <v>47</v>
      </c>
      <c r="B44" s="17"/>
      <c r="C44" s="5"/>
      <c r="D44" s="5"/>
      <c r="E44" s="5"/>
      <c r="F44" s="5"/>
      <c r="G44" s="5"/>
      <c r="H44" s="5"/>
      <c r="I44" s="8"/>
      <c r="J44" s="36"/>
      <c r="K44" s="5"/>
      <c r="L44" s="5"/>
      <c r="M44" s="5"/>
      <c r="N44" s="5"/>
      <c r="O44" s="5"/>
      <c r="P44" s="5"/>
      <c r="Q44" s="8"/>
    </row>
    <row r="45" spans="1:18" x14ac:dyDescent="0.15">
      <c r="A45" s="15" t="s">
        <v>80</v>
      </c>
      <c r="B45" s="18" t="s">
        <v>81</v>
      </c>
      <c r="C45" s="5"/>
      <c r="D45" s="135"/>
      <c r="E45" s="135"/>
      <c r="F45" s="135"/>
      <c r="G45" s="135"/>
      <c r="H45" s="135"/>
      <c r="I45" s="137"/>
      <c r="J45" s="197"/>
      <c r="K45" s="135"/>
      <c r="L45" s="135"/>
      <c r="M45" s="135"/>
      <c r="N45" s="135"/>
      <c r="O45" s="135"/>
      <c r="P45" s="135"/>
      <c r="Q45" s="137"/>
    </row>
    <row r="46" spans="1:18" x14ac:dyDescent="0.15">
      <c r="A46"/>
      <c r="B46" s="18" t="s">
        <v>82</v>
      </c>
      <c r="D46" s="136"/>
      <c r="E46" s="136"/>
      <c r="F46" s="136"/>
      <c r="G46" s="136"/>
      <c r="H46" s="136"/>
      <c r="I46" s="138"/>
      <c r="J46" s="198"/>
      <c r="K46" s="139"/>
      <c r="L46" s="136"/>
      <c r="M46" s="136"/>
      <c r="N46" s="136"/>
      <c r="O46" s="136"/>
      <c r="P46" s="136"/>
      <c r="Q46" s="138"/>
      <c r="R46" s="135"/>
    </row>
    <row r="47" spans="1:18" ht="16" x14ac:dyDescent="0.2">
      <c r="C47" s="282" t="s">
        <v>36</v>
      </c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4"/>
    </row>
    <row r="48" spans="1:18" ht="16" x14ac:dyDescent="0.2">
      <c r="A48" s="15"/>
      <c r="B48" s="18"/>
      <c r="C48" s="58"/>
      <c r="D48" s="140"/>
      <c r="E48" s="140"/>
      <c r="F48" s="53"/>
      <c r="G48" s="140"/>
      <c r="H48" s="53"/>
      <c r="I48" s="141"/>
      <c r="J48" s="199"/>
      <c r="K48" s="58"/>
      <c r="L48" s="58"/>
      <c r="M48" s="58"/>
      <c r="N48" s="58"/>
      <c r="O48" s="58"/>
      <c r="P48" s="58"/>
      <c r="Q48" s="59"/>
    </row>
    <row r="49" spans="1:17" x14ac:dyDescent="0.15">
      <c r="A49" s="57" t="s">
        <v>40</v>
      </c>
      <c r="B49" s="17"/>
      <c r="C49" s="60">
        <v>0.16666666666666666</v>
      </c>
      <c r="D49" s="60">
        <v>0.21875</v>
      </c>
      <c r="E49" s="60">
        <v>0.29166666666666669</v>
      </c>
      <c r="F49" s="60">
        <v>0.33333333333333331</v>
      </c>
      <c r="G49" s="60">
        <v>0.375</v>
      </c>
      <c r="H49" s="60">
        <v>0.4375</v>
      </c>
      <c r="I49" s="25">
        <v>0.41666666666666669</v>
      </c>
      <c r="J49" s="200"/>
      <c r="K49" s="60">
        <v>0.17708333333333334</v>
      </c>
      <c r="L49" s="60">
        <v>0.22916666666666666</v>
      </c>
      <c r="M49" s="60">
        <v>0.30208333333333331</v>
      </c>
      <c r="N49" s="60">
        <v>0.35416666666666669</v>
      </c>
      <c r="O49" s="60">
        <v>0.39583333333333331</v>
      </c>
      <c r="P49" s="60"/>
      <c r="Q49" s="25">
        <v>0.4375</v>
      </c>
    </row>
    <row r="50" spans="1:17" x14ac:dyDescent="0.15">
      <c r="A50" s="1" t="s">
        <v>39</v>
      </c>
      <c r="B50" s="17"/>
      <c r="C50" s="60">
        <v>0.20833333333333334</v>
      </c>
      <c r="D50" s="60">
        <v>0.26041666666666669</v>
      </c>
      <c r="E50" s="60">
        <v>0.33333333333333331</v>
      </c>
      <c r="F50" s="60">
        <v>0.375</v>
      </c>
      <c r="G50" s="60">
        <v>0.41666666666666669</v>
      </c>
      <c r="H50" s="60">
        <v>0.47916666666666669</v>
      </c>
      <c r="I50" s="25">
        <v>0.45833333333333331</v>
      </c>
      <c r="J50" s="200"/>
      <c r="K50" s="60">
        <v>0.21875</v>
      </c>
      <c r="L50" s="60">
        <v>0.27083333333333331</v>
      </c>
      <c r="M50" s="60">
        <v>0.32291666666666669</v>
      </c>
      <c r="N50" s="60">
        <v>0.39583333333333331</v>
      </c>
      <c r="O50" s="60">
        <v>0.4375</v>
      </c>
      <c r="P50" s="60"/>
      <c r="Q50" s="25">
        <v>0.47916666666666669</v>
      </c>
    </row>
    <row r="51" spans="1:17" x14ac:dyDescent="0.15">
      <c r="A51"/>
      <c r="B51" s="17"/>
      <c r="I51" s="7"/>
      <c r="J51" s="32"/>
      <c r="Q51" s="7"/>
    </row>
    <row r="52" spans="1:17" x14ac:dyDescent="0.15">
      <c r="A52" s="57" t="s">
        <v>42</v>
      </c>
      <c r="B52" s="17"/>
      <c r="C52" s="5">
        <v>0.21527777777777779</v>
      </c>
      <c r="D52" s="5">
        <v>0.35416666666666669</v>
      </c>
      <c r="E52" s="5">
        <v>0.35416666666666669</v>
      </c>
      <c r="F52" s="5">
        <v>0.4375</v>
      </c>
      <c r="G52" s="5">
        <v>0.52083333333333337</v>
      </c>
      <c r="H52" s="2" t="s">
        <v>15</v>
      </c>
      <c r="I52" s="7" t="s">
        <v>15</v>
      </c>
      <c r="J52" s="36">
        <v>0.45833333333333331</v>
      </c>
      <c r="K52" s="5">
        <v>0.22916666666666666</v>
      </c>
      <c r="L52" s="5">
        <v>0.35416666666666669</v>
      </c>
      <c r="M52" s="5">
        <v>0.35416666666666669</v>
      </c>
      <c r="N52" s="5">
        <v>0.4375</v>
      </c>
      <c r="O52" s="5">
        <v>0.52083333333333337</v>
      </c>
      <c r="P52" s="5">
        <v>0.45833333333333331</v>
      </c>
      <c r="Q52" s="7" t="s">
        <v>15</v>
      </c>
    </row>
    <row r="53" spans="1:17" x14ac:dyDescent="0.15">
      <c r="A53"/>
      <c r="B53" s="17"/>
      <c r="C53" s="5">
        <v>0.3125</v>
      </c>
      <c r="I53" s="7"/>
      <c r="J53" s="278" t="s">
        <v>382</v>
      </c>
      <c r="K53" s="5">
        <v>0.3125</v>
      </c>
      <c r="P53" s="280" t="s">
        <v>382</v>
      </c>
      <c r="Q53" s="7"/>
    </row>
    <row r="54" spans="1:17" x14ac:dyDescent="0.15">
      <c r="A54" s="1" t="s">
        <v>22</v>
      </c>
      <c r="B54" s="17"/>
      <c r="I54" s="7"/>
      <c r="J54" s="279"/>
      <c r="P54" s="281"/>
      <c r="Q54" s="7"/>
    </row>
    <row r="55" spans="1:17" x14ac:dyDescent="0.15">
      <c r="A55" s="15" t="s">
        <v>23</v>
      </c>
      <c r="B55" s="17"/>
      <c r="C55" s="5">
        <v>0.23611111111111113</v>
      </c>
      <c r="I55" s="7"/>
      <c r="J55" s="279"/>
      <c r="K55" s="5">
        <f>C55</f>
        <v>0.23611111111111113</v>
      </c>
      <c r="P55" s="281"/>
      <c r="Q55" s="7"/>
    </row>
    <row r="56" spans="1:17" x14ac:dyDescent="0.15">
      <c r="A56" s="15" t="s">
        <v>24</v>
      </c>
      <c r="B56" s="17"/>
      <c r="C56" s="5">
        <v>0.24305555555555555</v>
      </c>
      <c r="I56" s="7"/>
      <c r="J56" s="32"/>
      <c r="K56" s="5">
        <f t="shared" ref="K56:K59" si="5">C56</f>
        <v>0.24305555555555555</v>
      </c>
      <c r="Q56" s="7"/>
    </row>
    <row r="57" spans="1:17" x14ac:dyDescent="0.15">
      <c r="A57" s="15" t="s">
        <v>25</v>
      </c>
      <c r="B57" s="17"/>
      <c r="C57" s="5">
        <v>0.25</v>
      </c>
      <c r="I57" s="7"/>
      <c r="J57" s="32"/>
      <c r="K57" s="5">
        <f t="shared" si="5"/>
        <v>0.25</v>
      </c>
      <c r="Q57" s="7"/>
    </row>
    <row r="58" spans="1:17" x14ac:dyDescent="0.15">
      <c r="A58" s="15" t="s">
        <v>26</v>
      </c>
      <c r="B58" s="17"/>
      <c r="C58" s="5">
        <v>0.3125</v>
      </c>
      <c r="I58" s="7"/>
      <c r="J58" s="32"/>
      <c r="K58" s="5">
        <f t="shared" si="5"/>
        <v>0.3125</v>
      </c>
      <c r="Q58" s="7"/>
    </row>
    <row r="59" spans="1:17" x14ac:dyDescent="0.15">
      <c r="A59" s="15" t="s">
        <v>27</v>
      </c>
      <c r="B59" s="17"/>
      <c r="C59" s="5">
        <v>0.3125</v>
      </c>
      <c r="D59" s="5">
        <v>0.375</v>
      </c>
      <c r="E59" s="5">
        <v>0.375</v>
      </c>
      <c r="F59" s="5">
        <v>0.45833333333333331</v>
      </c>
      <c r="G59" s="5">
        <v>0.54166666666666663</v>
      </c>
      <c r="H59" s="2" t="s">
        <v>15</v>
      </c>
      <c r="I59" s="7" t="s">
        <v>15</v>
      </c>
      <c r="J59" s="32"/>
      <c r="K59" s="5">
        <f t="shared" si="5"/>
        <v>0.3125</v>
      </c>
      <c r="L59" s="5">
        <v>0.375</v>
      </c>
      <c r="M59" s="5">
        <v>0.375</v>
      </c>
      <c r="N59" s="5">
        <v>0.45833333333333331</v>
      </c>
      <c r="O59" s="5">
        <v>0.54166666666666663</v>
      </c>
      <c r="P59" s="5"/>
      <c r="Q59" s="7" t="s">
        <v>15</v>
      </c>
    </row>
    <row r="60" spans="1:17" x14ac:dyDescent="0.15">
      <c r="A60" s="15" t="s">
        <v>48</v>
      </c>
      <c r="B60" s="17"/>
      <c r="E60" s="5">
        <v>0.46875</v>
      </c>
      <c r="I60" s="7"/>
      <c r="J60" s="32"/>
      <c r="K60"/>
      <c r="L60"/>
      <c r="M60" s="5">
        <v>0.44791666666666669</v>
      </c>
      <c r="N60"/>
      <c r="Q60" s="7"/>
    </row>
    <row r="61" spans="1:17" x14ac:dyDescent="0.15">
      <c r="A61" s="15" t="s">
        <v>240</v>
      </c>
      <c r="B61" s="17"/>
      <c r="E61" s="5"/>
      <c r="I61" s="7"/>
      <c r="J61" s="36">
        <v>0.45833333333333331</v>
      </c>
      <c r="K61"/>
      <c r="L61"/>
      <c r="M61" s="5"/>
      <c r="N61"/>
      <c r="P61" s="5">
        <v>0.45833333333333331</v>
      </c>
      <c r="Q61" s="7"/>
    </row>
    <row r="62" spans="1:17" x14ac:dyDescent="0.15">
      <c r="A62" s="15"/>
      <c r="B62" s="17"/>
      <c r="I62" s="7"/>
      <c r="J62" s="32"/>
      <c r="K62"/>
      <c r="Q62" s="7"/>
    </row>
    <row r="63" spans="1:17" x14ac:dyDescent="0.15">
      <c r="A63" s="1" t="s">
        <v>28</v>
      </c>
      <c r="B63" s="17"/>
      <c r="I63" s="7"/>
      <c r="J63" s="32"/>
      <c r="K63"/>
      <c r="Q63" s="7"/>
    </row>
    <row r="64" spans="1:17" x14ac:dyDescent="0.15">
      <c r="A64" s="15" t="s">
        <v>20</v>
      </c>
      <c r="B64" s="17"/>
      <c r="C64" s="5">
        <v>0.27083333333333331</v>
      </c>
      <c r="D64" s="140"/>
      <c r="E64" s="140"/>
      <c r="H64" s="2" t="s">
        <v>15</v>
      </c>
      <c r="I64" s="7" t="s">
        <v>15</v>
      </c>
      <c r="J64" s="32"/>
      <c r="K64" s="5">
        <f>C64</f>
        <v>0.27083333333333331</v>
      </c>
      <c r="Q64" s="7"/>
    </row>
    <row r="65" spans="1:17" x14ac:dyDescent="0.15">
      <c r="A65" s="15" t="s">
        <v>27</v>
      </c>
      <c r="B65" s="19"/>
      <c r="C65" s="5">
        <v>0.34375</v>
      </c>
      <c r="D65" s="5">
        <v>0.4375</v>
      </c>
      <c r="E65" s="5">
        <v>0.47916666666666669</v>
      </c>
      <c r="F65" s="5">
        <v>0.58333333333333337</v>
      </c>
      <c r="G65" s="5">
        <v>0.58333333333333337</v>
      </c>
      <c r="H65" s="2" t="s">
        <v>15</v>
      </c>
      <c r="I65" s="258">
        <f>J61</f>
        <v>0.45833333333333331</v>
      </c>
      <c r="J65" s="36">
        <v>0.46875</v>
      </c>
      <c r="K65" s="56">
        <f>C65</f>
        <v>0.34375</v>
      </c>
      <c r="L65" s="56">
        <v>0.45833333333333331</v>
      </c>
      <c r="M65" s="5">
        <v>0.5</v>
      </c>
      <c r="N65" s="5">
        <v>0.58333333333333337</v>
      </c>
      <c r="O65" s="5">
        <v>0.58333333333333337</v>
      </c>
      <c r="P65" s="5">
        <v>0.46875</v>
      </c>
      <c r="Q65" s="7" t="s">
        <v>15</v>
      </c>
    </row>
    <row r="66" spans="1:17" x14ac:dyDescent="0.15">
      <c r="A66" s="15" t="s">
        <v>85</v>
      </c>
      <c r="B66" s="17"/>
      <c r="G66" s="245">
        <v>0.625</v>
      </c>
      <c r="H66" s="2" t="s">
        <v>15</v>
      </c>
      <c r="I66" s="7" t="s">
        <v>15</v>
      </c>
      <c r="J66" s="32"/>
      <c r="O66" s="5">
        <v>0.64583333333333337</v>
      </c>
      <c r="P66" s="5"/>
      <c r="Q66" s="7"/>
    </row>
    <row r="67" spans="1:17" x14ac:dyDescent="0.15">
      <c r="A67" s="15"/>
      <c r="B67" s="17"/>
      <c r="G67" s="245" t="s">
        <v>87</v>
      </c>
      <c r="I67" s="7"/>
      <c r="J67" s="32"/>
      <c r="O67" s="145"/>
      <c r="P67" s="145"/>
      <c r="Q67" s="7"/>
    </row>
    <row r="68" spans="1:17" x14ac:dyDescent="0.15">
      <c r="B68" s="17"/>
      <c r="E68" s="140"/>
      <c r="F68" s="140"/>
      <c r="G68" s="140"/>
      <c r="I68" s="141"/>
      <c r="J68" s="199"/>
      <c r="Q68" s="7"/>
    </row>
    <row r="69" spans="1:17" x14ac:dyDescent="0.15">
      <c r="A69" s="1" t="s">
        <v>41</v>
      </c>
      <c r="B69" s="17"/>
      <c r="C69" s="5">
        <v>0.375</v>
      </c>
      <c r="D69" s="5">
        <v>0.5625</v>
      </c>
      <c r="E69" s="5">
        <v>0.60416666666666663</v>
      </c>
      <c r="F69" s="5">
        <v>0.6875</v>
      </c>
      <c r="G69" s="5">
        <v>0.72916666666666663</v>
      </c>
      <c r="I69" s="8">
        <v>0.77083333333333337</v>
      </c>
      <c r="J69" s="36">
        <v>0.625</v>
      </c>
      <c r="K69" s="5">
        <v>0.375</v>
      </c>
      <c r="L69" s="5">
        <v>0.5625</v>
      </c>
      <c r="M69" s="5">
        <v>0.60416666666666663</v>
      </c>
      <c r="N69" s="5">
        <v>0.70833333333333337</v>
      </c>
      <c r="O69" s="5">
        <v>0.72916666666666663</v>
      </c>
      <c r="P69" s="5"/>
      <c r="Q69" s="8">
        <v>0.79166666666666663</v>
      </c>
    </row>
    <row r="70" spans="1:17" x14ac:dyDescent="0.15">
      <c r="B70" s="17"/>
      <c r="E70" s="296" t="s">
        <v>381</v>
      </c>
      <c r="F70" s="297"/>
      <c r="G70" s="297"/>
      <c r="I70" s="7"/>
      <c r="J70" s="32"/>
      <c r="K70" s="278" t="s">
        <v>380</v>
      </c>
      <c r="Q70" s="7"/>
    </row>
    <row r="71" spans="1:17" x14ac:dyDescent="0.15">
      <c r="K71" s="279"/>
    </row>
    <row r="72" spans="1:17" x14ac:dyDescent="0.15">
      <c r="K72" s="279"/>
    </row>
  </sheetData>
  <sheetProtection selectLockedCells="1" selectUnlockedCells="1"/>
  <mergeCells count="11">
    <mergeCell ref="K70:K72"/>
    <mergeCell ref="J53:J55"/>
    <mergeCell ref="P53:P55"/>
    <mergeCell ref="C47:Q47"/>
    <mergeCell ref="K1:Q1"/>
    <mergeCell ref="K2:Q2"/>
    <mergeCell ref="C20:Q20"/>
    <mergeCell ref="C39:I39"/>
    <mergeCell ref="C1:J1"/>
    <mergeCell ref="C2:J2"/>
    <mergeCell ref="K39:Q39"/>
  </mergeCells>
  <phoneticPr fontId="8" type="noConversion"/>
  <printOptions horizontalCentered="1" gridLines="1"/>
  <pageMargins left="0.39" right="0.25" top="0.75" bottom="0.5" header="0.5" footer="0.3"/>
  <pageSetup scale="56" firstPageNumber="0" orientation="landscape" horizontalDpi="300" verticalDpi="300"/>
  <headerFooter>
    <oddFooter>&amp;L&amp;9&amp;K000000Frederic Menard, Chris Teron&amp;C&amp;K000000  &amp;F&amp;R&amp;K000000&amp;D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B176-6E74-B445-8695-437FF6A3B3C7}">
  <dimension ref="A1:X996"/>
  <sheetViews>
    <sheetView zoomScale="125" zoomScaleNormal="125" zoomScalePageLayoutView="125" workbookViewId="0">
      <pane xSplit="2" ySplit="2" topLeftCell="C11" activePane="bottomRight" state="frozen"/>
      <selection pane="topRight" activeCell="C1" sqref="C1"/>
      <selection pane="bottomLeft" activeCell="A3" sqref="A3"/>
      <selection pane="bottomRight" activeCell="E28" sqref="E28"/>
    </sheetView>
  </sheetViews>
  <sheetFormatPr baseColWidth="10" defaultColWidth="14.5" defaultRowHeight="15" customHeight="1" x14ac:dyDescent="0.15"/>
  <cols>
    <col min="1" max="1" width="42.6640625" style="164" customWidth="1"/>
    <col min="2" max="2" width="10" style="164" customWidth="1"/>
    <col min="3" max="3" width="17.83203125" style="164" customWidth="1"/>
    <col min="4" max="4" width="25" style="164" customWidth="1"/>
    <col min="5" max="5" width="40.33203125" style="164" customWidth="1"/>
    <col min="6" max="6" width="11.5" style="164" customWidth="1"/>
    <col min="7" max="24" width="10" style="164" customWidth="1"/>
    <col min="25" max="16384" width="14.5" style="164"/>
  </cols>
  <sheetData>
    <row r="1" spans="1:24" ht="36" customHeight="1" x14ac:dyDescent="0.15">
      <c r="A1" s="213" t="s">
        <v>49</v>
      </c>
      <c r="B1" s="213"/>
      <c r="C1" s="213" t="s">
        <v>103</v>
      </c>
      <c r="D1" s="213" t="s">
        <v>104</v>
      </c>
      <c r="E1" s="213" t="s">
        <v>358</v>
      </c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4" ht="21.75" customHeight="1" x14ac:dyDescent="0.15">
      <c r="A2" s="214" t="s">
        <v>153</v>
      </c>
      <c r="B2" s="214"/>
      <c r="C2" s="215"/>
      <c r="D2" s="215"/>
      <c r="E2" s="252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</row>
    <row r="3" spans="1:24" ht="24" customHeight="1" x14ac:dyDescent="0.15">
      <c r="A3" s="168" t="s">
        <v>323</v>
      </c>
      <c r="B3" s="206" t="s">
        <v>147</v>
      </c>
      <c r="C3" s="210" t="s">
        <v>327</v>
      </c>
      <c r="D3" s="210" t="s">
        <v>326</v>
      </c>
      <c r="E3" s="252" t="s">
        <v>373</v>
      </c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</row>
    <row r="4" spans="1:24" ht="27" customHeight="1" x14ac:dyDescent="0.15">
      <c r="A4" s="168" t="s">
        <v>105</v>
      </c>
      <c r="B4" s="206" t="s">
        <v>147</v>
      </c>
      <c r="C4" s="210" t="s">
        <v>106</v>
      </c>
      <c r="D4" s="210" t="s">
        <v>107</v>
      </c>
      <c r="E4" s="252" t="s">
        <v>372</v>
      </c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</row>
    <row r="5" spans="1:24" ht="27" customHeight="1" x14ac:dyDescent="0.15">
      <c r="A5" s="168" t="s">
        <v>108</v>
      </c>
      <c r="B5" s="206" t="s">
        <v>148</v>
      </c>
      <c r="C5" s="210" t="s">
        <v>109</v>
      </c>
      <c r="D5" s="210" t="s">
        <v>110</v>
      </c>
      <c r="E5" s="252" t="s">
        <v>371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</row>
    <row r="6" spans="1:24" ht="24" customHeight="1" x14ac:dyDescent="0.15">
      <c r="A6" s="209" t="s">
        <v>149</v>
      </c>
      <c r="B6" s="168" t="s">
        <v>154</v>
      </c>
      <c r="C6" s="167" t="s">
        <v>111</v>
      </c>
      <c r="D6" s="167" t="s">
        <v>112</v>
      </c>
      <c r="E6" s="252" t="s">
        <v>374</v>
      </c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</row>
    <row r="7" spans="1:24" ht="15" customHeight="1" x14ac:dyDescent="0.15">
      <c r="A7" s="216" t="s">
        <v>150</v>
      </c>
      <c r="B7" s="217"/>
      <c r="C7" s="218"/>
      <c r="D7" s="218"/>
      <c r="E7" s="252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</row>
    <row r="8" spans="1:24" ht="27.75" customHeight="1" x14ac:dyDescent="0.15">
      <c r="A8" s="209" t="s">
        <v>89</v>
      </c>
      <c r="B8" s="168" t="s">
        <v>66</v>
      </c>
      <c r="C8" s="167" t="s">
        <v>117</v>
      </c>
      <c r="D8" s="167" t="s">
        <v>118</v>
      </c>
      <c r="E8" s="252" t="s">
        <v>359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</row>
    <row r="9" spans="1:24" ht="28" customHeight="1" x14ac:dyDescent="0.15">
      <c r="A9" s="221" t="s">
        <v>90</v>
      </c>
      <c r="B9" s="222" t="s">
        <v>151</v>
      </c>
      <c r="C9" s="167" t="s">
        <v>127</v>
      </c>
      <c r="D9" s="167" t="s">
        <v>128</v>
      </c>
      <c r="E9" s="252" t="s">
        <v>360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</row>
    <row r="10" spans="1:24" ht="24" customHeight="1" x14ac:dyDescent="0.15">
      <c r="A10" s="209" t="s">
        <v>242</v>
      </c>
      <c r="B10" s="223" t="s">
        <v>67</v>
      </c>
      <c r="C10" s="167" t="s">
        <v>275</v>
      </c>
      <c r="D10" s="167" t="s">
        <v>274</v>
      </c>
      <c r="E10" s="252" t="s">
        <v>361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</row>
    <row r="11" spans="1:24" ht="30" customHeight="1" x14ac:dyDescent="0.15">
      <c r="A11" s="221" t="s">
        <v>272</v>
      </c>
      <c r="B11" s="222" t="s">
        <v>91</v>
      </c>
      <c r="C11" s="167" t="s">
        <v>143</v>
      </c>
      <c r="D11" s="167" t="s">
        <v>144</v>
      </c>
      <c r="E11" s="252" t="s">
        <v>375</v>
      </c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</row>
    <row r="12" spans="1:24" ht="24" customHeight="1" x14ac:dyDescent="0.15">
      <c r="A12" s="205" t="s">
        <v>165</v>
      </c>
      <c r="B12" s="204" t="s">
        <v>155</v>
      </c>
      <c r="C12" s="167" t="s">
        <v>245</v>
      </c>
      <c r="D12" s="167" t="s">
        <v>246</v>
      </c>
      <c r="E12" s="252" t="s">
        <v>362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</row>
    <row r="13" spans="1:24" ht="12" customHeight="1" x14ac:dyDescent="0.15">
      <c r="A13" s="216" t="s">
        <v>150</v>
      </c>
      <c r="B13" s="216"/>
      <c r="C13" s="219"/>
      <c r="D13" s="219"/>
      <c r="E13" s="252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</row>
    <row r="14" spans="1:24" ht="32.25" customHeight="1" x14ac:dyDescent="0.15">
      <c r="A14" s="203" t="s">
        <v>249</v>
      </c>
      <c r="B14" s="204" t="s">
        <v>159</v>
      </c>
      <c r="C14" s="167" t="s">
        <v>247</v>
      </c>
      <c r="D14" s="167" t="s">
        <v>248</v>
      </c>
      <c r="E14" s="252" t="s">
        <v>363</v>
      </c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</row>
    <row r="15" spans="1:24" ht="24" customHeight="1" x14ac:dyDescent="0.15">
      <c r="A15" s="207" t="s">
        <v>252</v>
      </c>
      <c r="B15" s="206" t="s">
        <v>273</v>
      </c>
      <c r="C15" s="167" t="s">
        <v>250</v>
      </c>
      <c r="D15" s="167" t="s">
        <v>251</v>
      </c>
      <c r="E15" s="252" t="s">
        <v>364</v>
      </c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</row>
    <row r="16" spans="1:24" ht="24" customHeight="1" x14ac:dyDescent="0.15">
      <c r="A16" s="203" t="s">
        <v>253</v>
      </c>
      <c r="B16" s="204" t="s">
        <v>162</v>
      </c>
      <c r="C16" s="167" t="s">
        <v>243</v>
      </c>
      <c r="D16" s="167" t="s">
        <v>244</v>
      </c>
      <c r="E16" s="252" t="s">
        <v>365</v>
      </c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</row>
    <row r="17" spans="1:24" ht="21.75" customHeight="1" x14ac:dyDescent="0.15">
      <c r="A17" s="214" t="s">
        <v>163</v>
      </c>
      <c r="B17" s="214"/>
      <c r="C17" s="220"/>
      <c r="D17" s="220"/>
      <c r="E17" s="252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</row>
    <row r="18" spans="1:24" ht="36" customHeight="1" x14ac:dyDescent="0.15">
      <c r="A18" s="203" t="s">
        <v>254</v>
      </c>
      <c r="B18" s="204" t="s">
        <v>162</v>
      </c>
      <c r="C18" s="167" t="s">
        <v>243</v>
      </c>
      <c r="D18" s="167" t="s">
        <v>244</v>
      </c>
      <c r="E18" s="252" t="s">
        <v>365</v>
      </c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</row>
    <row r="19" spans="1:24" ht="26" customHeight="1" x14ac:dyDescent="0.15">
      <c r="A19" s="207" t="s">
        <v>252</v>
      </c>
      <c r="B19" s="206" t="s">
        <v>273</v>
      </c>
      <c r="C19" s="167" t="s">
        <v>250</v>
      </c>
      <c r="D19" s="167" t="s">
        <v>251</v>
      </c>
      <c r="E19" s="252" t="s">
        <v>364</v>
      </c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</row>
    <row r="20" spans="1:24" ht="14" x14ac:dyDescent="0.15">
      <c r="A20" s="203" t="s">
        <v>255</v>
      </c>
      <c r="B20" s="204" t="s">
        <v>159</v>
      </c>
      <c r="C20" s="167" t="s">
        <v>247</v>
      </c>
      <c r="D20" s="167" t="s">
        <v>248</v>
      </c>
      <c r="E20" s="252" t="s">
        <v>363</v>
      </c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</row>
    <row r="21" spans="1:24" ht="12" customHeight="1" x14ac:dyDescent="0.15">
      <c r="A21" s="216" t="s">
        <v>150</v>
      </c>
      <c r="B21" s="216"/>
      <c r="C21" s="219"/>
      <c r="D21" s="219"/>
      <c r="E21" s="252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</row>
    <row r="22" spans="1:24" ht="28" x14ac:dyDescent="0.15">
      <c r="A22" s="205" t="s">
        <v>171</v>
      </c>
      <c r="B22" s="204" t="s">
        <v>155</v>
      </c>
      <c r="C22" s="167" t="s">
        <v>245</v>
      </c>
      <c r="D22" s="167" t="s">
        <v>246</v>
      </c>
      <c r="E22" s="252" t="s">
        <v>362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</row>
    <row r="23" spans="1:24" ht="28" x14ac:dyDescent="0.15">
      <c r="A23" s="207" t="s">
        <v>256</v>
      </c>
      <c r="B23" s="208" t="s">
        <v>197</v>
      </c>
      <c r="C23" s="167" t="s">
        <v>257</v>
      </c>
      <c r="D23" s="167" t="s">
        <v>258</v>
      </c>
      <c r="E23" s="252" t="s">
        <v>366</v>
      </c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</row>
    <row r="24" spans="1:24" ht="36" customHeight="1" x14ac:dyDescent="0.15">
      <c r="A24" s="209" t="s">
        <v>261</v>
      </c>
      <c r="B24" s="168" t="s">
        <v>78</v>
      </c>
      <c r="C24" s="167" t="s">
        <v>259</v>
      </c>
      <c r="D24" s="167" t="s">
        <v>260</v>
      </c>
      <c r="E24" s="252" t="s">
        <v>367</v>
      </c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</row>
    <row r="25" spans="1:24" ht="17" customHeight="1" x14ac:dyDescent="0.15">
      <c r="A25" s="216" t="s">
        <v>150</v>
      </c>
      <c r="B25" s="216"/>
      <c r="C25" s="219"/>
      <c r="D25" s="219"/>
      <c r="E25" s="252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</row>
    <row r="26" spans="1:24" ht="30" x14ac:dyDescent="0.15">
      <c r="A26" s="209" t="s">
        <v>262</v>
      </c>
      <c r="B26" s="168" t="s">
        <v>211</v>
      </c>
      <c r="C26" s="210" t="s">
        <v>263</v>
      </c>
      <c r="D26" s="210" t="s">
        <v>264</v>
      </c>
      <c r="E26" s="252" t="s">
        <v>368</v>
      </c>
      <c r="F26" s="170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</row>
    <row r="27" spans="1:24" ht="28" x14ac:dyDescent="0.15">
      <c r="A27" s="211" t="s">
        <v>265</v>
      </c>
      <c r="B27" s="212" t="s">
        <v>266</v>
      </c>
      <c r="C27" s="210" t="s">
        <v>267</v>
      </c>
      <c r="D27" s="210" t="s">
        <v>268</v>
      </c>
      <c r="E27" s="252" t="s">
        <v>369</v>
      </c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</row>
    <row r="28" spans="1:24" ht="28" x14ac:dyDescent="0.15">
      <c r="A28" s="209" t="s">
        <v>269</v>
      </c>
      <c r="B28" s="168" t="s">
        <v>37</v>
      </c>
      <c r="C28" s="210" t="s">
        <v>270</v>
      </c>
      <c r="D28" s="210" t="s">
        <v>271</v>
      </c>
      <c r="E28" s="252" t="s">
        <v>370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</row>
    <row r="29" spans="1:24" ht="12" customHeight="1" x14ac:dyDescent="0.15">
      <c r="A29" s="169"/>
      <c r="B29" s="169"/>
      <c r="C29" s="166"/>
      <c r="D29" s="166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</row>
    <row r="30" spans="1:24" ht="12" customHeight="1" x14ac:dyDescent="0.15">
      <c r="A30" s="169"/>
      <c r="B30" s="169"/>
      <c r="C30" s="166"/>
      <c r="D30" s="166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</row>
    <row r="31" spans="1:24" ht="12" customHeight="1" x14ac:dyDescent="0.15">
      <c r="A31" s="169"/>
      <c r="B31" s="169"/>
      <c r="C31" s="166"/>
      <c r="D31" s="166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</row>
    <row r="32" spans="1:24" ht="12" customHeight="1" x14ac:dyDescent="0.15">
      <c r="A32" s="169"/>
      <c r="B32" s="169"/>
      <c r="C32" s="166"/>
      <c r="D32" s="166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</row>
    <row r="33" spans="1:24" ht="12" customHeight="1" x14ac:dyDescent="0.15">
      <c r="A33" s="169"/>
      <c r="B33" s="169"/>
      <c r="C33" s="166"/>
      <c r="D33" s="166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</row>
    <row r="34" spans="1:24" ht="12" customHeight="1" x14ac:dyDescent="0.15">
      <c r="A34" s="169"/>
      <c r="B34" s="169"/>
      <c r="C34" s="166"/>
      <c r="D34" s="166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</row>
    <row r="35" spans="1:24" ht="12" customHeight="1" x14ac:dyDescent="0.15">
      <c r="A35" s="169"/>
      <c r="B35" s="169"/>
      <c r="C35" s="166"/>
      <c r="D35" s="166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</row>
    <row r="36" spans="1:24" ht="12" customHeight="1" x14ac:dyDescent="0.15">
      <c r="A36" s="169"/>
      <c r="B36" s="169"/>
      <c r="C36" s="166"/>
      <c r="D36" s="166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</row>
    <row r="37" spans="1:24" ht="12" customHeight="1" x14ac:dyDescent="0.15">
      <c r="A37" s="169"/>
      <c r="B37" s="169"/>
      <c r="C37" s="166"/>
      <c r="D37" s="166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</row>
    <row r="38" spans="1:24" ht="12" customHeight="1" x14ac:dyDescent="0.15">
      <c r="A38" s="169"/>
      <c r="B38" s="169"/>
      <c r="C38" s="166"/>
      <c r="D38" s="166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</row>
    <row r="39" spans="1:24" ht="12" customHeight="1" x14ac:dyDescent="0.15">
      <c r="A39" s="169"/>
      <c r="B39" s="169"/>
      <c r="C39" s="166"/>
      <c r="D39" s="166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</row>
    <row r="40" spans="1:24" ht="12" customHeight="1" x14ac:dyDescent="0.15">
      <c r="A40" s="169"/>
      <c r="B40" s="169"/>
      <c r="C40" s="166"/>
      <c r="D40" s="166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</row>
    <row r="41" spans="1:24" ht="12" customHeight="1" x14ac:dyDescent="0.15">
      <c r="A41" s="169"/>
      <c r="B41" s="169"/>
      <c r="C41" s="166"/>
      <c r="D41" s="166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</row>
    <row r="42" spans="1:24" ht="12" customHeight="1" x14ac:dyDescent="0.15">
      <c r="A42" s="169"/>
      <c r="B42" s="169"/>
      <c r="C42" s="166"/>
      <c r="D42" s="166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</row>
    <row r="43" spans="1:24" ht="12" customHeight="1" x14ac:dyDescent="0.15">
      <c r="A43" s="169"/>
      <c r="B43" s="169"/>
      <c r="C43" s="166"/>
      <c r="D43" s="166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</row>
    <row r="44" spans="1:24" ht="12" customHeight="1" x14ac:dyDescent="0.15">
      <c r="A44" s="169"/>
      <c r="B44" s="169"/>
      <c r="C44" s="166"/>
      <c r="D44" s="166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</row>
    <row r="45" spans="1:24" ht="12" customHeight="1" x14ac:dyDescent="0.15">
      <c r="A45" s="169"/>
      <c r="B45" s="169"/>
      <c r="C45" s="166"/>
      <c r="D45" s="166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</row>
    <row r="46" spans="1:24" ht="12" customHeight="1" x14ac:dyDescent="0.15">
      <c r="A46" s="169"/>
      <c r="B46" s="169"/>
      <c r="C46" s="166"/>
      <c r="D46" s="166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</row>
    <row r="47" spans="1:24" ht="12" customHeight="1" x14ac:dyDescent="0.15">
      <c r="A47" s="169"/>
      <c r="B47" s="169"/>
      <c r="C47" s="166"/>
      <c r="D47" s="166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</row>
    <row r="48" spans="1:24" ht="12" customHeight="1" x14ac:dyDescent="0.15">
      <c r="A48" s="169"/>
      <c r="B48" s="169"/>
      <c r="C48" s="166"/>
      <c r="D48" s="166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</row>
    <row r="49" spans="1:24" ht="12" customHeight="1" x14ac:dyDescent="0.15">
      <c r="A49" s="169"/>
      <c r="B49" s="169"/>
      <c r="C49" s="166"/>
      <c r="D49" s="166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</row>
    <row r="50" spans="1:24" ht="12" customHeight="1" x14ac:dyDescent="0.15">
      <c r="A50" s="169"/>
      <c r="B50" s="169"/>
      <c r="C50" s="166"/>
      <c r="D50" s="166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</row>
    <row r="51" spans="1:24" ht="12" customHeight="1" x14ac:dyDescent="0.15">
      <c r="A51" s="169"/>
      <c r="B51" s="169"/>
      <c r="C51" s="166"/>
      <c r="D51" s="166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</row>
    <row r="52" spans="1:24" ht="12" customHeight="1" x14ac:dyDescent="0.15">
      <c r="A52" s="169"/>
      <c r="B52" s="169"/>
      <c r="C52" s="166"/>
      <c r="D52" s="166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</row>
    <row r="53" spans="1:24" ht="12" customHeight="1" x14ac:dyDescent="0.15">
      <c r="A53" s="169"/>
      <c r="B53" s="169"/>
      <c r="C53" s="166"/>
      <c r="D53" s="166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</row>
    <row r="54" spans="1:24" ht="12" customHeight="1" x14ac:dyDescent="0.15">
      <c r="A54" s="169"/>
      <c r="B54" s="169"/>
      <c r="C54" s="166"/>
      <c r="D54" s="166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</row>
    <row r="55" spans="1:24" ht="12" customHeight="1" x14ac:dyDescent="0.15">
      <c r="A55" s="169"/>
      <c r="B55" s="169"/>
      <c r="C55" s="166"/>
      <c r="D55" s="166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</row>
    <row r="56" spans="1:24" ht="12" customHeight="1" x14ac:dyDescent="0.15">
      <c r="A56" s="169"/>
      <c r="B56" s="169"/>
      <c r="C56" s="166"/>
      <c r="D56" s="166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</row>
    <row r="57" spans="1:24" ht="12" customHeight="1" x14ac:dyDescent="0.15">
      <c r="A57" s="169"/>
      <c r="B57" s="169"/>
      <c r="C57" s="166"/>
      <c r="D57" s="166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</row>
    <row r="58" spans="1:24" ht="12" customHeight="1" x14ac:dyDescent="0.15">
      <c r="A58" s="169"/>
      <c r="B58" s="169"/>
      <c r="C58" s="166"/>
      <c r="D58" s="166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</row>
    <row r="59" spans="1:24" ht="12" customHeight="1" x14ac:dyDescent="0.15">
      <c r="A59" s="169"/>
      <c r="B59" s="169"/>
      <c r="C59" s="166"/>
      <c r="D59" s="166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</row>
    <row r="60" spans="1:24" ht="12" customHeight="1" x14ac:dyDescent="0.15">
      <c r="A60" s="169"/>
      <c r="B60" s="169"/>
      <c r="C60" s="166"/>
      <c r="D60" s="166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</row>
    <row r="61" spans="1:24" ht="12" customHeight="1" x14ac:dyDescent="0.15">
      <c r="A61" s="169"/>
      <c r="B61" s="169"/>
      <c r="C61" s="166"/>
      <c r="D61" s="166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</row>
    <row r="62" spans="1:24" ht="12" customHeight="1" x14ac:dyDescent="0.15">
      <c r="A62" s="169"/>
      <c r="B62" s="169"/>
      <c r="C62" s="166"/>
      <c r="D62" s="166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</row>
    <row r="63" spans="1:24" ht="12" customHeight="1" x14ac:dyDescent="0.15">
      <c r="A63" s="169"/>
      <c r="B63" s="169"/>
      <c r="C63" s="166"/>
      <c r="D63" s="166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</row>
    <row r="64" spans="1:24" ht="12" customHeight="1" x14ac:dyDescent="0.15">
      <c r="A64" s="169"/>
      <c r="B64" s="169"/>
      <c r="C64" s="166"/>
      <c r="D64" s="166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</row>
    <row r="65" spans="1:24" ht="12" customHeight="1" x14ac:dyDescent="0.15">
      <c r="A65" s="169"/>
      <c r="B65" s="169"/>
      <c r="C65" s="166"/>
      <c r="D65" s="166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</row>
    <row r="66" spans="1:24" ht="12" customHeight="1" x14ac:dyDescent="0.15">
      <c r="A66" s="169"/>
      <c r="B66" s="169"/>
      <c r="C66" s="166"/>
      <c r="D66" s="166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</row>
    <row r="67" spans="1:24" ht="12" customHeight="1" x14ac:dyDescent="0.15">
      <c r="A67" s="169"/>
      <c r="B67" s="169"/>
      <c r="C67" s="166"/>
      <c r="D67" s="166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</row>
    <row r="68" spans="1:24" ht="12" customHeight="1" x14ac:dyDescent="0.15">
      <c r="A68" s="169"/>
      <c r="B68" s="169"/>
      <c r="C68" s="166"/>
      <c r="D68" s="166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</row>
    <row r="69" spans="1:24" ht="12" customHeight="1" x14ac:dyDescent="0.15">
      <c r="A69" s="169"/>
      <c r="B69" s="169"/>
      <c r="C69" s="166"/>
      <c r="D69" s="166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</row>
    <row r="70" spans="1:24" ht="12" customHeight="1" x14ac:dyDescent="0.15">
      <c r="A70" s="169"/>
      <c r="B70" s="169"/>
      <c r="C70" s="166"/>
      <c r="D70" s="166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</row>
    <row r="71" spans="1:24" ht="12" customHeight="1" x14ac:dyDescent="0.15">
      <c r="A71" s="169"/>
      <c r="B71" s="169"/>
      <c r="C71" s="166"/>
      <c r="D71" s="166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</row>
    <row r="72" spans="1:24" ht="12" customHeight="1" x14ac:dyDescent="0.15">
      <c r="A72" s="169"/>
      <c r="B72" s="169"/>
      <c r="C72" s="166"/>
      <c r="D72" s="166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</row>
    <row r="73" spans="1:24" ht="12" customHeight="1" x14ac:dyDescent="0.15">
      <c r="A73" s="169"/>
      <c r="B73" s="169"/>
      <c r="C73" s="166"/>
      <c r="D73" s="166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</row>
    <row r="74" spans="1:24" ht="12" customHeight="1" x14ac:dyDescent="0.15">
      <c r="A74" s="169"/>
      <c r="B74" s="169"/>
      <c r="C74" s="166"/>
      <c r="D74" s="166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</row>
    <row r="75" spans="1:24" ht="12" customHeight="1" x14ac:dyDescent="0.15">
      <c r="A75" s="169"/>
      <c r="B75" s="169"/>
      <c r="C75" s="166"/>
      <c r="D75" s="166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</row>
    <row r="76" spans="1:24" ht="12" customHeight="1" x14ac:dyDescent="0.15">
      <c r="A76" s="169"/>
      <c r="B76" s="169"/>
      <c r="C76" s="166"/>
      <c r="D76" s="166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</row>
    <row r="77" spans="1:24" ht="12" customHeight="1" x14ac:dyDescent="0.15">
      <c r="A77" s="169"/>
      <c r="B77" s="169"/>
      <c r="C77" s="166"/>
      <c r="D77" s="166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</row>
    <row r="78" spans="1:24" ht="12" customHeight="1" x14ac:dyDescent="0.15">
      <c r="A78" s="169"/>
      <c r="B78" s="169"/>
      <c r="C78" s="166"/>
      <c r="D78" s="166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</row>
    <row r="79" spans="1:24" ht="12" customHeight="1" x14ac:dyDescent="0.15">
      <c r="A79" s="169"/>
      <c r="B79" s="169"/>
      <c r="C79" s="166"/>
      <c r="D79" s="166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</row>
    <row r="80" spans="1:24" ht="12" customHeight="1" x14ac:dyDescent="0.15">
      <c r="A80" s="169"/>
      <c r="B80" s="169"/>
      <c r="C80" s="166"/>
      <c r="D80" s="166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</row>
    <row r="81" spans="1:24" ht="12" customHeight="1" x14ac:dyDescent="0.15">
      <c r="A81" s="169"/>
      <c r="B81" s="169"/>
      <c r="C81" s="166"/>
      <c r="D81" s="166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</row>
    <row r="82" spans="1:24" ht="12" customHeight="1" x14ac:dyDescent="0.15">
      <c r="A82" s="169"/>
      <c r="B82" s="169"/>
      <c r="C82" s="166"/>
      <c r="D82" s="166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</row>
    <row r="83" spans="1:24" ht="12" customHeight="1" x14ac:dyDescent="0.15">
      <c r="A83" s="169"/>
      <c r="B83" s="169"/>
      <c r="C83" s="166"/>
      <c r="D83" s="166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</row>
    <row r="84" spans="1:24" ht="12" customHeight="1" x14ac:dyDescent="0.15">
      <c r="A84" s="169"/>
      <c r="B84" s="169"/>
      <c r="C84" s="166"/>
      <c r="D84" s="166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</row>
    <row r="85" spans="1:24" ht="12" customHeight="1" x14ac:dyDescent="0.15">
      <c r="A85" s="169"/>
      <c r="B85" s="169"/>
      <c r="C85" s="166"/>
      <c r="D85" s="166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</row>
    <row r="86" spans="1:24" ht="12" customHeight="1" x14ac:dyDescent="0.15">
      <c r="A86" s="169"/>
      <c r="B86" s="169"/>
      <c r="C86" s="166"/>
      <c r="D86" s="166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</row>
    <row r="87" spans="1:24" ht="12" customHeight="1" x14ac:dyDescent="0.15">
      <c r="A87" s="169"/>
      <c r="B87" s="169"/>
      <c r="C87" s="166"/>
      <c r="D87" s="166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</row>
    <row r="88" spans="1:24" ht="12" customHeight="1" x14ac:dyDescent="0.15">
      <c r="A88" s="169"/>
      <c r="B88" s="169"/>
      <c r="C88" s="166"/>
      <c r="D88" s="166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</row>
    <row r="89" spans="1:24" ht="12" customHeight="1" x14ac:dyDescent="0.15">
      <c r="A89" s="169"/>
      <c r="B89" s="169"/>
      <c r="C89" s="166"/>
      <c r="D89" s="166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</row>
    <row r="90" spans="1:24" ht="12" customHeight="1" x14ac:dyDescent="0.15">
      <c r="A90" s="169"/>
      <c r="B90" s="169"/>
      <c r="C90" s="166"/>
      <c r="D90" s="166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</row>
    <row r="91" spans="1:24" ht="12" customHeight="1" x14ac:dyDescent="0.15">
      <c r="A91" s="169"/>
      <c r="B91" s="169"/>
      <c r="C91" s="166"/>
      <c r="D91" s="166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</row>
    <row r="92" spans="1:24" ht="12" customHeight="1" x14ac:dyDescent="0.15">
      <c r="A92" s="169"/>
      <c r="B92" s="169"/>
      <c r="C92" s="166"/>
      <c r="D92" s="166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</row>
    <row r="93" spans="1:24" ht="12" customHeight="1" x14ac:dyDescent="0.15">
      <c r="A93" s="169"/>
      <c r="B93" s="169"/>
      <c r="C93" s="166"/>
      <c r="D93" s="166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</row>
    <row r="94" spans="1:24" ht="12" customHeight="1" x14ac:dyDescent="0.15">
      <c r="A94" s="169"/>
      <c r="B94" s="169"/>
      <c r="C94" s="166"/>
      <c r="D94" s="166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</row>
    <row r="95" spans="1:24" ht="12" customHeight="1" x14ac:dyDescent="0.15">
      <c r="A95" s="169"/>
      <c r="B95" s="169"/>
      <c r="C95" s="166"/>
      <c r="D95" s="166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</row>
    <row r="96" spans="1:24" ht="12" customHeight="1" x14ac:dyDescent="0.15">
      <c r="A96" s="169"/>
      <c r="B96" s="169"/>
      <c r="C96" s="166"/>
      <c r="D96" s="166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</row>
    <row r="97" spans="1:24" ht="12" customHeight="1" x14ac:dyDescent="0.15">
      <c r="A97" s="169"/>
      <c r="B97" s="169"/>
      <c r="C97" s="166"/>
      <c r="D97" s="166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</row>
    <row r="98" spans="1:24" ht="12" customHeight="1" x14ac:dyDescent="0.15">
      <c r="A98" s="169"/>
      <c r="B98" s="169"/>
      <c r="C98" s="166"/>
      <c r="D98" s="166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</row>
    <row r="99" spans="1:24" ht="12" customHeight="1" x14ac:dyDescent="0.15">
      <c r="A99" s="169"/>
      <c r="B99" s="169"/>
      <c r="C99" s="166"/>
      <c r="D99" s="166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</row>
    <row r="100" spans="1:24" ht="12" customHeight="1" x14ac:dyDescent="0.15">
      <c r="A100" s="169"/>
      <c r="B100" s="169"/>
      <c r="C100" s="166"/>
      <c r="D100" s="166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</row>
    <row r="101" spans="1:24" ht="12" customHeight="1" x14ac:dyDescent="0.15">
      <c r="A101" s="169"/>
      <c r="B101" s="169"/>
      <c r="C101" s="166"/>
      <c r="D101" s="166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</row>
    <row r="102" spans="1:24" ht="12" customHeight="1" x14ac:dyDescent="0.15">
      <c r="A102" s="169"/>
      <c r="B102" s="169"/>
      <c r="C102" s="166"/>
      <c r="D102" s="166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</row>
    <row r="103" spans="1:24" ht="12" customHeight="1" x14ac:dyDescent="0.15">
      <c r="A103" s="169"/>
      <c r="B103" s="169"/>
      <c r="C103" s="166"/>
      <c r="D103" s="166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</row>
    <row r="104" spans="1:24" ht="12" customHeight="1" x14ac:dyDescent="0.15">
      <c r="A104" s="169"/>
      <c r="B104" s="169"/>
      <c r="C104" s="166"/>
      <c r="D104" s="166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</row>
    <row r="105" spans="1:24" ht="12" customHeight="1" x14ac:dyDescent="0.15">
      <c r="A105" s="169"/>
      <c r="B105" s="169"/>
      <c r="C105" s="166"/>
      <c r="D105" s="166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</row>
    <row r="106" spans="1:24" ht="12" customHeight="1" x14ac:dyDescent="0.15">
      <c r="A106" s="169"/>
      <c r="B106" s="169"/>
      <c r="C106" s="166"/>
      <c r="D106" s="166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</row>
    <row r="107" spans="1:24" ht="12" customHeight="1" x14ac:dyDescent="0.15">
      <c r="A107" s="169"/>
      <c r="B107" s="169"/>
      <c r="C107" s="166"/>
      <c r="D107" s="166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</row>
    <row r="108" spans="1:24" ht="12" customHeight="1" x14ac:dyDescent="0.15">
      <c r="A108" s="169"/>
      <c r="B108" s="169"/>
      <c r="C108" s="166"/>
      <c r="D108" s="166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</row>
    <row r="109" spans="1:24" ht="12" customHeight="1" x14ac:dyDescent="0.15">
      <c r="A109" s="169"/>
      <c r="B109" s="169"/>
      <c r="C109" s="166"/>
      <c r="D109" s="166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</row>
    <row r="110" spans="1:24" ht="12" customHeight="1" x14ac:dyDescent="0.15">
      <c r="A110" s="169"/>
      <c r="B110" s="169"/>
      <c r="C110" s="166"/>
      <c r="D110" s="166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</row>
    <row r="111" spans="1:24" ht="12" customHeight="1" x14ac:dyDescent="0.15">
      <c r="A111" s="169"/>
      <c r="B111" s="169"/>
      <c r="C111" s="166"/>
      <c r="D111" s="166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</row>
    <row r="112" spans="1:24" ht="12" customHeight="1" x14ac:dyDescent="0.15">
      <c r="A112" s="169"/>
      <c r="B112" s="169"/>
      <c r="C112" s="166"/>
      <c r="D112" s="166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</row>
    <row r="113" spans="1:24" ht="12" customHeight="1" x14ac:dyDescent="0.15">
      <c r="A113" s="169"/>
      <c r="B113" s="169"/>
      <c r="C113" s="166"/>
      <c r="D113" s="166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</row>
    <row r="114" spans="1:24" ht="12" customHeight="1" x14ac:dyDescent="0.15">
      <c r="A114" s="169"/>
      <c r="B114" s="169"/>
      <c r="C114" s="166"/>
      <c r="D114" s="166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</row>
    <row r="115" spans="1:24" ht="12" customHeight="1" x14ac:dyDescent="0.15">
      <c r="A115" s="169"/>
      <c r="B115" s="169"/>
      <c r="C115" s="166"/>
      <c r="D115" s="166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</row>
    <row r="116" spans="1:24" ht="12" customHeight="1" x14ac:dyDescent="0.15">
      <c r="A116" s="169"/>
      <c r="B116" s="169"/>
      <c r="C116" s="166"/>
      <c r="D116" s="166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</row>
    <row r="117" spans="1:24" ht="12" customHeight="1" x14ac:dyDescent="0.15">
      <c r="A117" s="169"/>
      <c r="B117" s="169"/>
      <c r="C117" s="166"/>
      <c r="D117" s="166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</row>
    <row r="118" spans="1:24" ht="12" customHeight="1" x14ac:dyDescent="0.15">
      <c r="A118" s="169"/>
      <c r="B118" s="169"/>
      <c r="C118" s="166"/>
      <c r="D118" s="166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</row>
    <row r="119" spans="1:24" ht="12" customHeight="1" x14ac:dyDescent="0.15">
      <c r="A119" s="169"/>
      <c r="B119" s="169"/>
      <c r="C119" s="166"/>
      <c r="D119" s="166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</row>
    <row r="120" spans="1:24" ht="12" customHeight="1" x14ac:dyDescent="0.15">
      <c r="A120" s="169"/>
      <c r="B120" s="169"/>
      <c r="C120" s="166"/>
      <c r="D120" s="166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</row>
    <row r="121" spans="1:24" ht="12" customHeight="1" x14ac:dyDescent="0.15">
      <c r="A121" s="169"/>
      <c r="B121" s="169"/>
      <c r="C121" s="166"/>
      <c r="D121" s="166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</row>
    <row r="122" spans="1:24" ht="12" customHeight="1" x14ac:dyDescent="0.15">
      <c r="A122" s="169"/>
      <c r="B122" s="169"/>
      <c r="C122" s="166"/>
      <c r="D122" s="166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</row>
    <row r="123" spans="1:24" ht="12" customHeight="1" x14ac:dyDescent="0.15">
      <c r="A123" s="169"/>
      <c r="B123" s="169"/>
      <c r="C123" s="166"/>
      <c r="D123" s="166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</row>
    <row r="124" spans="1:24" ht="12" customHeight="1" x14ac:dyDescent="0.15">
      <c r="A124" s="169"/>
      <c r="B124" s="169"/>
      <c r="C124" s="166"/>
      <c r="D124" s="166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</row>
    <row r="125" spans="1:24" ht="12" customHeight="1" x14ac:dyDescent="0.15">
      <c r="A125" s="169"/>
      <c r="B125" s="169"/>
      <c r="C125" s="166"/>
      <c r="D125" s="166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</row>
    <row r="126" spans="1:24" ht="12" customHeight="1" x14ac:dyDescent="0.15">
      <c r="A126" s="169"/>
      <c r="B126" s="169"/>
      <c r="C126" s="166"/>
      <c r="D126" s="166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</row>
    <row r="127" spans="1:24" ht="12" customHeight="1" x14ac:dyDescent="0.15">
      <c r="A127" s="169"/>
      <c r="B127" s="169"/>
      <c r="C127" s="166"/>
      <c r="D127" s="166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</row>
    <row r="128" spans="1:24" ht="12" customHeight="1" x14ac:dyDescent="0.15">
      <c r="A128" s="169"/>
      <c r="B128" s="169"/>
      <c r="C128" s="166"/>
      <c r="D128" s="166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</row>
    <row r="129" spans="1:24" ht="12" customHeight="1" x14ac:dyDescent="0.15">
      <c r="A129" s="169"/>
      <c r="B129" s="169"/>
      <c r="C129" s="166"/>
      <c r="D129" s="166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</row>
    <row r="130" spans="1:24" ht="12" customHeight="1" x14ac:dyDescent="0.15">
      <c r="A130" s="169"/>
      <c r="B130" s="169"/>
      <c r="C130" s="166"/>
      <c r="D130" s="166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</row>
    <row r="131" spans="1:24" ht="12" customHeight="1" x14ac:dyDescent="0.15">
      <c r="A131" s="169"/>
      <c r="B131" s="169"/>
      <c r="C131" s="166"/>
      <c r="D131" s="166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</row>
    <row r="132" spans="1:24" ht="12" customHeight="1" x14ac:dyDescent="0.15">
      <c r="A132" s="169"/>
      <c r="B132" s="169"/>
      <c r="C132" s="166"/>
      <c r="D132" s="166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</row>
    <row r="133" spans="1:24" ht="12" customHeight="1" x14ac:dyDescent="0.15">
      <c r="A133" s="169"/>
      <c r="B133" s="169"/>
      <c r="C133" s="166"/>
      <c r="D133" s="166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</row>
    <row r="134" spans="1:24" ht="12" customHeight="1" x14ac:dyDescent="0.15">
      <c r="A134" s="169"/>
      <c r="B134" s="169"/>
      <c r="C134" s="166"/>
      <c r="D134" s="166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</row>
    <row r="135" spans="1:24" ht="12" customHeight="1" x14ac:dyDescent="0.15">
      <c r="A135" s="169"/>
      <c r="B135" s="169"/>
      <c r="C135" s="166"/>
      <c r="D135" s="166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</row>
    <row r="136" spans="1:24" ht="12" customHeight="1" x14ac:dyDescent="0.15">
      <c r="A136" s="169"/>
      <c r="B136" s="169"/>
      <c r="C136" s="166"/>
      <c r="D136" s="166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</row>
    <row r="137" spans="1:24" ht="12" customHeight="1" x14ac:dyDescent="0.15">
      <c r="A137" s="169"/>
      <c r="B137" s="169"/>
      <c r="C137" s="166"/>
      <c r="D137" s="166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</row>
    <row r="138" spans="1:24" ht="12" customHeight="1" x14ac:dyDescent="0.15">
      <c r="A138" s="169"/>
      <c r="B138" s="169"/>
      <c r="C138" s="166"/>
      <c r="D138" s="166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</row>
    <row r="139" spans="1:24" ht="12" customHeight="1" x14ac:dyDescent="0.15">
      <c r="A139" s="169"/>
      <c r="B139" s="169"/>
      <c r="C139" s="166"/>
      <c r="D139" s="166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</row>
    <row r="140" spans="1:24" ht="12" customHeight="1" x14ac:dyDescent="0.15">
      <c r="A140" s="169"/>
      <c r="B140" s="169"/>
      <c r="C140" s="166"/>
      <c r="D140" s="166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</row>
    <row r="141" spans="1:24" ht="12" customHeight="1" x14ac:dyDescent="0.15">
      <c r="A141" s="169"/>
      <c r="B141" s="169"/>
      <c r="C141" s="166"/>
      <c r="D141" s="166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</row>
    <row r="142" spans="1:24" ht="12" customHeight="1" x14ac:dyDescent="0.15">
      <c r="A142" s="169"/>
      <c r="B142" s="169"/>
      <c r="C142" s="166"/>
      <c r="D142" s="166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</row>
    <row r="143" spans="1:24" ht="12" customHeight="1" x14ac:dyDescent="0.15">
      <c r="A143" s="169"/>
      <c r="B143" s="169"/>
      <c r="C143" s="166"/>
      <c r="D143" s="166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</row>
    <row r="144" spans="1:24" ht="12" customHeight="1" x14ac:dyDescent="0.15">
      <c r="A144" s="169"/>
      <c r="B144" s="169"/>
      <c r="C144" s="166"/>
      <c r="D144" s="166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</row>
    <row r="145" spans="1:24" ht="12" customHeight="1" x14ac:dyDescent="0.15">
      <c r="A145" s="169"/>
      <c r="B145" s="169"/>
      <c r="C145" s="166"/>
      <c r="D145" s="166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</row>
    <row r="146" spans="1:24" ht="12" customHeight="1" x14ac:dyDescent="0.15">
      <c r="A146" s="169"/>
      <c r="B146" s="169"/>
      <c r="C146" s="166"/>
      <c r="D146" s="166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</row>
    <row r="147" spans="1:24" ht="12" customHeight="1" x14ac:dyDescent="0.15">
      <c r="A147" s="169"/>
      <c r="B147" s="169"/>
      <c r="C147" s="166"/>
      <c r="D147" s="166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</row>
    <row r="148" spans="1:24" ht="12" customHeight="1" x14ac:dyDescent="0.15">
      <c r="A148" s="169"/>
      <c r="B148" s="169"/>
      <c r="C148" s="166"/>
      <c r="D148" s="166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</row>
    <row r="149" spans="1:24" ht="12" customHeight="1" x14ac:dyDescent="0.15">
      <c r="A149" s="169"/>
      <c r="B149" s="169"/>
      <c r="C149" s="166"/>
      <c r="D149" s="166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</row>
    <row r="150" spans="1:24" ht="12" customHeight="1" x14ac:dyDescent="0.15">
      <c r="A150" s="169"/>
      <c r="B150" s="169"/>
      <c r="C150" s="166"/>
      <c r="D150" s="166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</row>
    <row r="151" spans="1:24" ht="12" customHeight="1" x14ac:dyDescent="0.15">
      <c r="A151" s="169"/>
      <c r="B151" s="169"/>
      <c r="C151" s="166"/>
      <c r="D151" s="166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</row>
    <row r="152" spans="1:24" ht="12" customHeight="1" x14ac:dyDescent="0.15">
      <c r="A152" s="169"/>
      <c r="B152" s="169"/>
      <c r="C152" s="166"/>
      <c r="D152" s="166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</row>
    <row r="153" spans="1:24" ht="12" customHeight="1" x14ac:dyDescent="0.15">
      <c r="A153" s="169"/>
      <c r="B153" s="169"/>
      <c r="C153" s="166"/>
      <c r="D153" s="166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</row>
    <row r="154" spans="1:24" ht="12" customHeight="1" x14ac:dyDescent="0.15">
      <c r="A154" s="169"/>
      <c r="B154" s="169"/>
      <c r="C154" s="166"/>
      <c r="D154" s="166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</row>
    <row r="155" spans="1:24" ht="12" customHeight="1" x14ac:dyDescent="0.15">
      <c r="A155" s="169"/>
      <c r="B155" s="169"/>
      <c r="C155" s="166"/>
      <c r="D155" s="166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</row>
    <row r="156" spans="1:24" ht="12" customHeight="1" x14ac:dyDescent="0.15">
      <c r="A156" s="169"/>
      <c r="B156" s="169"/>
      <c r="C156" s="166"/>
      <c r="D156" s="166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</row>
    <row r="157" spans="1:24" ht="12" customHeight="1" x14ac:dyDescent="0.15">
      <c r="A157" s="169"/>
      <c r="B157" s="169"/>
      <c r="C157" s="166"/>
      <c r="D157" s="166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</row>
    <row r="158" spans="1:24" ht="12" customHeight="1" x14ac:dyDescent="0.15">
      <c r="A158" s="169"/>
      <c r="B158" s="169"/>
      <c r="C158" s="166"/>
      <c r="D158" s="166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</row>
    <row r="159" spans="1:24" ht="12" customHeight="1" x14ac:dyDescent="0.15">
      <c r="A159" s="169"/>
      <c r="B159" s="169"/>
      <c r="C159" s="166"/>
      <c r="D159" s="166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</row>
    <row r="160" spans="1:24" ht="12" customHeight="1" x14ac:dyDescent="0.15">
      <c r="A160" s="169"/>
      <c r="B160" s="169"/>
      <c r="C160" s="166"/>
      <c r="D160" s="166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</row>
    <row r="161" spans="1:24" ht="12" customHeight="1" x14ac:dyDescent="0.15">
      <c r="A161" s="169"/>
      <c r="B161" s="169"/>
      <c r="C161" s="166"/>
      <c r="D161" s="166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</row>
    <row r="162" spans="1:24" ht="12" customHeight="1" x14ac:dyDescent="0.15">
      <c r="A162" s="169"/>
      <c r="B162" s="169"/>
      <c r="C162" s="166"/>
      <c r="D162" s="166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</row>
    <row r="163" spans="1:24" ht="12" customHeight="1" x14ac:dyDescent="0.15">
      <c r="A163" s="169"/>
      <c r="B163" s="169"/>
      <c r="C163" s="166"/>
      <c r="D163" s="166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</row>
    <row r="164" spans="1:24" ht="12" customHeight="1" x14ac:dyDescent="0.15">
      <c r="A164" s="169"/>
      <c r="B164" s="169"/>
      <c r="C164" s="166"/>
      <c r="D164" s="166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</row>
    <row r="165" spans="1:24" ht="12" customHeight="1" x14ac:dyDescent="0.15">
      <c r="A165" s="169"/>
      <c r="B165" s="169"/>
      <c r="C165" s="166"/>
      <c r="D165" s="166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</row>
    <row r="166" spans="1:24" ht="12" customHeight="1" x14ac:dyDescent="0.15">
      <c r="A166" s="169"/>
      <c r="B166" s="169"/>
      <c r="C166" s="166"/>
      <c r="D166" s="166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</row>
    <row r="167" spans="1:24" ht="12" customHeight="1" x14ac:dyDescent="0.15">
      <c r="A167" s="169"/>
      <c r="B167" s="169"/>
      <c r="C167" s="166"/>
      <c r="D167" s="166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</row>
    <row r="168" spans="1:24" ht="12" customHeight="1" x14ac:dyDescent="0.15">
      <c r="A168" s="169"/>
      <c r="B168" s="169"/>
      <c r="C168" s="166"/>
      <c r="D168" s="166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</row>
    <row r="169" spans="1:24" ht="12" customHeight="1" x14ac:dyDescent="0.15">
      <c r="A169" s="169"/>
      <c r="B169" s="169"/>
      <c r="C169" s="166"/>
      <c r="D169" s="166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</row>
    <row r="170" spans="1:24" ht="12" customHeight="1" x14ac:dyDescent="0.15">
      <c r="A170" s="169"/>
      <c r="B170" s="169"/>
      <c r="C170" s="166"/>
      <c r="D170" s="166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</row>
    <row r="171" spans="1:24" ht="12" customHeight="1" x14ac:dyDescent="0.15">
      <c r="A171" s="169"/>
      <c r="B171" s="169"/>
      <c r="C171" s="166"/>
      <c r="D171" s="166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</row>
    <row r="172" spans="1:24" ht="12" customHeight="1" x14ac:dyDescent="0.15">
      <c r="A172" s="169"/>
      <c r="B172" s="169"/>
      <c r="C172" s="166"/>
      <c r="D172" s="166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</row>
    <row r="173" spans="1:24" ht="12" customHeight="1" x14ac:dyDescent="0.15">
      <c r="A173" s="169"/>
      <c r="B173" s="169"/>
      <c r="C173" s="166"/>
      <c r="D173" s="166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</row>
    <row r="174" spans="1:24" ht="12" customHeight="1" x14ac:dyDescent="0.15">
      <c r="A174" s="169"/>
      <c r="B174" s="169"/>
      <c r="C174" s="166"/>
      <c r="D174" s="166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</row>
    <row r="175" spans="1:24" ht="12" customHeight="1" x14ac:dyDescent="0.15">
      <c r="A175" s="169"/>
      <c r="B175" s="169"/>
      <c r="C175" s="166"/>
      <c r="D175" s="166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</row>
    <row r="176" spans="1:24" ht="12" customHeight="1" x14ac:dyDescent="0.15">
      <c r="A176" s="169"/>
      <c r="B176" s="169"/>
      <c r="C176" s="166"/>
      <c r="D176" s="166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</row>
    <row r="177" spans="1:24" ht="12" customHeight="1" x14ac:dyDescent="0.15">
      <c r="A177" s="169"/>
      <c r="B177" s="169"/>
      <c r="C177" s="166"/>
      <c r="D177" s="166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</row>
    <row r="178" spans="1:24" ht="12" customHeight="1" x14ac:dyDescent="0.15">
      <c r="A178" s="169"/>
      <c r="B178" s="169"/>
      <c r="C178" s="166"/>
      <c r="D178" s="166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</row>
    <row r="179" spans="1:24" ht="12" customHeight="1" x14ac:dyDescent="0.15">
      <c r="A179" s="169"/>
      <c r="B179" s="169"/>
      <c r="C179" s="166"/>
      <c r="D179" s="166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</row>
    <row r="180" spans="1:24" ht="12" customHeight="1" x14ac:dyDescent="0.15">
      <c r="A180" s="169"/>
      <c r="B180" s="169"/>
      <c r="C180" s="166"/>
      <c r="D180" s="166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</row>
    <row r="181" spans="1:24" ht="12" customHeight="1" x14ac:dyDescent="0.15">
      <c r="A181" s="169"/>
      <c r="B181" s="169"/>
      <c r="C181" s="166"/>
      <c r="D181" s="166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</row>
    <row r="182" spans="1:24" ht="12" customHeight="1" x14ac:dyDescent="0.15">
      <c r="A182" s="169"/>
      <c r="B182" s="169"/>
      <c r="C182" s="166"/>
      <c r="D182" s="166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</row>
    <row r="183" spans="1:24" ht="12" customHeight="1" x14ac:dyDescent="0.15">
      <c r="A183" s="169"/>
      <c r="B183" s="169"/>
      <c r="C183" s="166"/>
      <c r="D183" s="166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</row>
    <row r="184" spans="1:24" ht="12" customHeight="1" x14ac:dyDescent="0.15">
      <c r="A184" s="169"/>
      <c r="B184" s="169"/>
      <c r="C184" s="166"/>
      <c r="D184" s="166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</row>
    <row r="185" spans="1:24" ht="12" customHeight="1" x14ac:dyDescent="0.15">
      <c r="A185" s="169"/>
      <c r="B185" s="169"/>
      <c r="C185" s="166"/>
      <c r="D185" s="166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</row>
    <row r="186" spans="1:24" ht="12" customHeight="1" x14ac:dyDescent="0.15">
      <c r="A186" s="169"/>
      <c r="B186" s="169"/>
      <c r="C186" s="166"/>
      <c r="D186" s="166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</row>
    <row r="187" spans="1:24" ht="12" customHeight="1" x14ac:dyDescent="0.15">
      <c r="A187" s="169"/>
      <c r="B187" s="169"/>
      <c r="C187" s="166"/>
      <c r="D187" s="166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</row>
    <row r="188" spans="1:24" ht="12" customHeight="1" x14ac:dyDescent="0.15">
      <c r="A188" s="169"/>
      <c r="B188" s="169"/>
      <c r="C188" s="166"/>
      <c r="D188" s="166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</row>
    <row r="189" spans="1:24" ht="12" customHeight="1" x14ac:dyDescent="0.15">
      <c r="A189" s="169"/>
      <c r="B189" s="169"/>
      <c r="C189" s="166"/>
      <c r="D189" s="166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</row>
    <row r="190" spans="1:24" ht="12" customHeight="1" x14ac:dyDescent="0.15">
      <c r="A190" s="169"/>
      <c r="B190" s="169"/>
      <c r="C190" s="166"/>
      <c r="D190" s="166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</row>
    <row r="191" spans="1:24" ht="12" customHeight="1" x14ac:dyDescent="0.15">
      <c r="A191" s="169"/>
      <c r="B191" s="169"/>
      <c r="C191" s="166"/>
      <c r="D191" s="166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</row>
    <row r="192" spans="1:24" ht="12" customHeight="1" x14ac:dyDescent="0.15">
      <c r="A192" s="169"/>
      <c r="B192" s="169"/>
      <c r="C192" s="166"/>
      <c r="D192" s="166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</row>
    <row r="193" spans="1:24" ht="12" customHeight="1" x14ac:dyDescent="0.15">
      <c r="A193" s="169"/>
      <c r="B193" s="169"/>
      <c r="C193" s="166"/>
      <c r="D193" s="166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</row>
    <row r="194" spans="1:24" ht="12" customHeight="1" x14ac:dyDescent="0.15">
      <c r="A194" s="169"/>
      <c r="B194" s="169"/>
      <c r="C194" s="166"/>
      <c r="D194" s="166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</row>
    <row r="195" spans="1:24" ht="12" customHeight="1" x14ac:dyDescent="0.15">
      <c r="A195" s="169"/>
      <c r="B195" s="169"/>
      <c r="C195" s="166"/>
      <c r="D195" s="166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</row>
    <row r="196" spans="1:24" ht="12" customHeight="1" x14ac:dyDescent="0.15">
      <c r="A196" s="169"/>
      <c r="B196" s="169"/>
      <c r="C196" s="166"/>
      <c r="D196" s="166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</row>
    <row r="197" spans="1:24" ht="12" customHeight="1" x14ac:dyDescent="0.15">
      <c r="A197" s="169"/>
      <c r="B197" s="169"/>
      <c r="C197" s="166"/>
      <c r="D197" s="166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</row>
    <row r="198" spans="1:24" ht="12" customHeight="1" x14ac:dyDescent="0.15">
      <c r="A198" s="169"/>
      <c r="B198" s="169"/>
      <c r="C198" s="166"/>
      <c r="D198" s="166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</row>
    <row r="199" spans="1:24" ht="12" customHeight="1" x14ac:dyDescent="0.15">
      <c r="A199" s="169"/>
      <c r="B199" s="169"/>
      <c r="C199" s="166"/>
      <c r="D199" s="166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</row>
    <row r="200" spans="1:24" ht="12" customHeight="1" x14ac:dyDescent="0.15">
      <c r="A200" s="169"/>
      <c r="B200" s="169"/>
      <c r="C200" s="166"/>
      <c r="D200" s="166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</row>
    <row r="201" spans="1:24" ht="12" customHeight="1" x14ac:dyDescent="0.15">
      <c r="A201" s="169"/>
      <c r="B201" s="169"/>
      <c r="C201" s="166"/>
      <c r="D201" s="166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</row>
    <row r="202" spans="1:24" ht="12" customHeight="1" x14ac:dyDescent="0.15">
      <c r="A202" s="169"/>
      <c r="B202" s="169"/>
      <c r="C202" s="166"/>
      <c r="D202" s="166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</row>
    <row r="203" spans="1:24" ht="12" customHeight="1" x14ac:dyDescent="0.15">
      <c r="A203" s="169"/>
      <c r="B203" s="169"/>
      <c r="C203" s="166"/>
      <c r="D203" s="166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</row>
    <row r="204" spans="1:24" ht="12" customHeight="1" x14ac:dyDescent="0.15">
      <c r="A204" s="169"/>
      <c r="B204" s="169"/>
      <c r="C204" s="166"/>
      <c r="D204" s="166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</row>
    <row r="205" spans="1:24" ht="12" customHeight="1" x14ac:dyDescent="0.15">
      <c r="A205" s="169"/>
      <c r="B205" s="169"/>
      <c r="C205" s="166"/>
      <c r="D205" s="166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</row>
    <row r="206" spans="1:24" ht="12" customHeight="1" x14ac:dyDescent="0.15">
      <c r="A206" s="169"/>
      <c r="B206" s="169"/>
      <c r="C206" s="166"/>
      <c r="D206" s="166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</row>
    <row r="207" spans="1:24" ht="12" customHeight="1" x14ac:dyDescent="0.15">
      <c r="A207" s="169"/>
      <c r="B207" s="169"/>
      <c r="C207" s="166"/>
      <c r="D207" s="166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</row>
    <row r="208" spans="1:24" ht="12" customHeight="1" x14ac:dyDescent="0.15">
      <c r="A208" s="169"/>
      <c r="B208" s="169"/>
      <c r="C208" s="166"/>
      <c r="D208" s="166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</row>
    <row r="209" spans="1:24" ht="12" customHeight="1" x14ac:dyDescent="0.15">
      <c r="A209" s="169"/>
      <c r="B209" s="169"/>
      <c r="C209" s="166"/>
      <c r="D209" s="166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</row>
    <row r="210" spans="1:24" ht="12" customHeight="1" x14ac:dyDescent="0.15">
      <c r="A210" s="169"/>
      <c r="B210" s="169"/>
      <c r="C210" s="166"/>
      <c r="D210" s="166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</row>
    <row r="211" spans="1:24" ht="12" customHeight="1" x14ac:dyDescent="0.15">
      <c r="A211" s="169"/>
      <c r="B211" s="169"/>
      <c r="C211" s="166"/>
      <c r="D211" s="166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</row>
    <row r="212" spans="1:24" ht="12" customHeight="1" x14ac:dyDescent="0.15">
      <c r="A212" s="169"/>
      <c r="B212" s="169"/>
      <c r="C212" s="166"/>
      <c r="D212" s="166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</row>
    <row r="213" spans="1:24" ht="12" customHeight="1" x14ac:dyDescent="0.15">
      <c r="A213" s="169"/>
      <c r="B213" s="169"/>
      <c r="C213" s="166"/>
      <c r="D213" s="166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</row>
    <row r="214" spans="1:24" ht="12" customHeight="1" x14ac:dyDescent="0.15">
      <c r="A214" s="169"/>
      <c r="B214" s="169"/>
      <c r="C214" s="166"/>
      <c r="D214" s="166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</row>
    <row r="215" spans="1:24" ht="12" customHeight="1" x14ac:dyDescent="0.15">
      <c r="A215" s="169"/>
      <c r="B215" s="169"/>
      <c r="C215" s="166"/>
      <c r="D215" s="166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</row>
    <row r="216" spans="1:24" ht="12" customHeight="1" x14ac:dyDescent="0.15">
      <c r="A216" s="169"/>
      <c r="B216" s="169"/>
      <c r="C216" s="166"/>
      <c r="D216" s="166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</row>
    <row r="217" spans="1:24" ht="12" customHeight="1" x14ac:dyDescent="0.15">
      <c r="A217" s="169"/>
      <c r="B217" s="169"/>
      <c r="C217" s="166"/>
      <c r="D217" s="166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</row>
    <row r="218" spans="1:24" ht="12" customHeight="1" x14ac:dyDescent="0.15">
      <c r="A218" s="169"/>
      <c r="B218" s="169"/>
      <c r="C218" s="166"/>
      <c r="D218" s="166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</row>
    <row r="219" spans="1:24" ht="12" customHeight="1" x14ac:dyDescent="0.15">
      <c r="A219" s="169"/>
      <c r="B219" s="169"/>
      <c r="C219" s="166"/>
      <c r="D219" s="166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</row>
    <row r="220" spans="1:24" ht="12" customHeight="1" x14ac:dyDescent="0.15">
      <c r="A220" s="169"/>
      <c r="B220" s="169"/>
      <c r="C220" s="166"/>
      <c r="D220" s="166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</row>
    <row r="221" spans="1:24" ht="12" customHeight="1" x14ac:dyDescent="0.15">
      <c r="A221" s="169"/>
      <c r="B221" s="169"/>
      <c r="C221" s="166"/>
      <c r="D221" s="166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</row>
    <row r="222" spans="1:24" ht="12" customHeight="1" x14ac:dyDescent="0.15">
      <c r="A222" s="169"/>
      <c r="B222" s="169"/>
      <c r="C222" s="166"/>
      <c r="D222" s="166"/>
      <c r="E222" s="165"/>
      <c r="F222" s="165"/>
      <c r="G222" s="165"/>
      <c r="H222" s="165"/>
      <c r="I222" s="165"/>
      <c r="J222" s="165"/>
      <c r="K222" s="165"/>
      <c r="L222" s="165"/>
      <c r="M222" s="165"/>
      <c r="N222" s="165"/>
      <c r="O222" s="165"/>
      <c r="P222" s="165"/>
      <c r="Q222" s="165"/>
      <c r="R222" s="165"/>
      <c r="S222" s="165"/>
      <c r="T222" s="165"/>
      <c r="U222" s="165"/>
      <c r="V222" s="165"/>
      <c r="W222" s="165"/>
      <c r="X222" s="165"/>
    </row>
    <row r="223" spans="1:24" ht="12" customHeight="1" x14ac:dyDescent="0.15">
      <c r="A223" s="169"/>
      <c r="B223" s="169"/>
      <c r="C223" s="166"/>
      <c r="D223" s="166"/>
      <c r="E223" s="165"/>
      <c r="F223" s="165"/>
      <c r="G223" s="165"/>
      <c r="H223" s="165"/>
      <c r="I223" s="165"/>
      <c r="J223" s="165"/>
      <c r="K223" s="165"/>
      <c r="L223" s="165"/>
      <c r="M223" s="165"/>
      <c r="N223" s="165"/>
      <c r="O223" s="165"/>
      <c r="P223" s="165"/>
      <c r="Q223" s="165"/>
      <c r="R223" s="165"/>
      <c r="S223" s="165"/>
      <c r="T223" s="165"/>
      <c r="U223" s="165"/>
      <c r="V223" s="165"/>
      <c r="W223" s="165"/>
      <c r="X223" s="165"/>
    </row>
    <row r="224" spans="1:24" ht="12" customHeight="1" x14ac:dyDescent="0.15">
      <c r="A224" s="169"/>
      <c r="B224" s="169"/>
      <c r="C224" s="166"/>
      <c r="D224" s="166"/>
      <c r="E224" s="165"/>
      <c r="F224" s="165"/>
      <c r="G224" s="165"/>
      <c r="H224" s="165"/>
      <c r="I224" s="165"/>
      <c r="J224" s="165"/>
      <c r="K224" s="165"/>
      <c r="L224" s="165"/>
      <c r="M224" s="165"/>
      <c r="N224" s="165"/>
      <c r="O224" s="165"/>
      <c r="P224" s="165"/>
      <c r="Q224" s="165"/>
      <c r="R224" s="165"/>
      <c r="S224" s="165"/>
      <c r="T224" s="165"/>
      <c r="U224" s="165"/>
      <c r="V224" s="165"/>
      <c r="W224" s="165"/>
      <c r="X224" s="165"/>
    </row>
    <row r="225" spans="1:24" ht="12" customHeight="1" x14ac:dyDescent="0.15">
      <c r="A225" s="169"/>
      <c r="B225" s="169"/>
      <c r="C225" s="166"/>
      <c r="D225" s="166"/>
      <c r="E225" s="165"/>
      <c r="F225" s="165"/>
      <c r="G225" s="165"/>
      <c r="H225" s="165"/>
      <c r="I225" s="165"/>
      <c r="J225" s="165"/>
      <c r="K225" s="165"/>
      <c r="L225" s="165"/>
      <c r="M225" s="165"/>
      <c r="N225" s="165"/>
      <c r="O225" s="165"/>
      <c r="P225" s="165"/>
      <c r="Q225" s="165"/>
      <c r="R225" s="165"/>
      <c r="S225" s="165"/>
      <c r="T225" s="165"/>
      <c r="U225" s="165"/>
      <c r="V225" s="165"/>
      <c r="W225" s="165"/>
      <c r="X225" s="165"/>
    </row>
    <row r="226" spans="1:24" ht="12" customHeight="1" x14ac:dyDescent="0.15">
      <c r="A226" s="169"/>
      <c r="B226" s="169"/>
      <c r="C226" s="166"/>
      <c r="D226" s="166"/>
      <c r="E226" s="165"/>
      <c r="F226" s="165"/>
      <c r="G226" s="165"/>
      <c r="H226" s="165"/>
      <c r="I226" s="165"/>
      <c r="J226" s="165"/>
      <c r="K226" s="165"/>
      <c r="L226" s="165"/>
      <c r="M226" s="165"/>
      <c r="N226" s="165"/>
      <c r="O226" s="165"/>
      <c r="P226" s="165"/>
      <c r="Q226" s="165"/>
      <c r="R226" s="165"/>
      <c r="S226" s="165"/>
      <c r="T226" s="165"/>
      <c r="U226" s="165"/>
      <c r="V226" s="165"/>
      <c r="W226" s="165"/>
      <c r="X226" s="165"/>
    </row>
    <row r="227" spans="1:24" ht="15.75" customHeight="1" x14ac:dyDescent="0.15"/>
    <row r="228" spans="1:24" ht="15.75" customHeight="1" x14ac:dyDescent="0.15"/>
    <row r="229" spans="1:24" ht="15.75" customHeight="1" x14ac:dyDescent="0.15"/>
    <row r="230" spans="1:24" ht="15.75" customHeight="1" x14ac:dyDescent="0.15"/>
    <row r="231" spans="1:24" ht="15.75" customHeight="1" x14ac:dyDescent="0.15"/>
    <row r="232" spans="1:24" ht="15.75" customHeight="1" x14ac:dyDescent="0.15"/>
    <row r="233" spans="1:24" ht="15.75" customHeight="1" x14ac:dyDescent="0.15"/>
    <row r="234" spans="1:24" ht="15.75" customHeight="1" x14ac:dyDescent="0.15"/>
    <row r="235" spans="1:24" ht="15.75" customHeight="1" x14ac:dyDescent="0.15"/>
    <row r="236" spans="1:24" ht="15.75" customHeight="1" x14ac:dyDescent="0.15"/>
    <row r="237" spans="1:24" ht="15.75" customHeight="1" x14ac:dyDescent="0.15"/>
    <row r="238" spans="1:24" ht="15.75" customHeight="1" x14ac:dyDescent="0.15"/>
    <row r="239" spans="1:24" ht="15.75" customHeight="1" x14ac:dyDescent="0.15"/>
    <row r="240" spans="1:24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</sheetData>
  <pageMargins left="0.7" right="0.7" top="0.75" bottom="0.75" header="0" footer="0"/>
  <pageSetup orientation="landscape"/>
  <headerFooter>
    <oddHeader>&amp;C000000MCS / CSM 2018 Checkpoints, Road Crossings, Road Access, Control Points</oddHeader>
    <oddFooter>&amp;L000000Frederic Menard, Chris Teron&amp;C000000Page &amp;P&amp;R000000&amp;F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0FF67-9786-8546-8586-1612B7C1D596}">
  <sheetPr>
    <pageSetUpPr fitToPage="1"/>
  </sheetPr>
  <dimension ref="A1:K56"/>
  <sheetViews>
    <sheetView zoomScale="125" zoomScaleNormal="125" zoomScaleSheetLayoutView="75" zoomScalePageLayoutView="125" workbookViewId="0">
      <pane xSplit="3" ySplit="2" topLeftCell="D24" activePane="bottomRight" state="frozen"/>
      <selection pane="topRight" activeCell="D1" sqref="D1"/>
      <selection pane="bottomLeft" activeCell="A3" sqref="A3"/>
      <selection pane="bottomRight" activeCell="L29" sqref="L29"/>
    </sheetView>
  </sheetViews>
  <sheetFormatPr baseColWidth="10" defaultColWidth="11.5" defaultRowHeight="13" x14ac:dyDescent="0.15"/>
  <cols>
    <col min="1" max="1" width="5.6640625" style="91" customWidth="1"/>
    <col min="2" max="2" width="42.6640625" style="89" customWidth="1"/>
    <col min="3" max="3" width="11" style="89" customWidth="1"/>
    <col min="4" max="4" width="7.1640625" style="86" customWidth="1"/>
    <col min="5" max="5" width="6.83203125" style="86" customWidth="1"/>
    <col min="6" max="6" width="18.33203125" style="231" customWidth="1"/>
    <col min="7" max="8" width="11.5" style="86"/>
    <col min="9" max="9" width="4.33203125" style="86" customWidth="1"/>
    <col min="10" max="10" width="18.33203125" style="86" customWidth="1"/>
    <col min="11" max="11" width="25.1640625" style="86" customWidth="1"/>
    <col min="12" max="16384" width="11.5" style="86"/>
  </cols>
  <sheetData>
    <row r="1" spans="1:11" s="82" customFormat="1" ht="42" x14ac:dyDescent="0.15">
      <c r="A1" s="80"/>
      <c r="B1" s="80" t="s">
        <v>49</v>
      </c>
      <c r="C1" s="81"/>
      <c r="D1" s="241" t="s">
        <v>55</v>
      </c>
      <c r="E1" s="162" t="s">
        <v>56</v>
      </c>
      <c r="F1" s="162" t="s">
        <v>101</v>
      </c>
      <c r="G1" s="162" t="s">
        <v>344</v>
      </c>
      <c r="H1" s="162" t="s">
        <v>102</v>
      </c>
      <c r="I1" s="163"/>
      <c r="J1" s="162" t="s">
        <v>103</v>
      </c>
      <c r="K1" s="162" t="s">
        <v>104</v>
      </c>
    </row>
    <row r="2" spans="1:11" s="182" customFormat="1" ht="22" customHeight="1" x14ac:dyDescent="0.15">
      <c r="A2" s="225"/>
      <c r="B2" s="225" t="s">
        <v>153</v>
      </c>
      <c r="C2" s="226"/>
      <c r="F2" s="246"/>
    </row>
    <row r="3" spans="1:11" ht="42" x14ac:dyDescent="0.15">
      <c r="A3" s="85"/>
      <c r="B3" s="85" t="s">
        <v>88</v>
      </c>
      <c r="C3" s="177" t="s">
        <v>154</v>
      </c>
      <c r="D3" s="228">
        <f>'First &amp; Last Times'!H5</f>
        <v>0.23611111111111113</v>
      </c>
      <c r="E3" s="228">
        <f>'First &amp; Last Times'!L5</f>
        <v>0.34375</v>
      </c>
      <c r="F3" s="229" t="s">
        <v>332</v>
      </c>
      <c r="J3" s="166" t="s">
        <v>111</v>
      </c>
      <c r="K3" s="166" t="s">
        <v>112</v>
      </c>
    </row>
    <row r="4" spans="1:11" ht="28" x14ac:dyDescent="0.15">
      <c r="A4" s="263" t="s">
        <v>93</v>
      </c>
      <c r="B4" s="188" t="s">
        <v>84</v>
      </c>
      <c r="C4" s="233" t="s">
        <v>174</v>
      </c>
      <c r="D4" s="228">
        <f>'First &amp; Last Times'!H6</f>
        <v>0.24444444444444446</v>
      </c>
      <c r="E4" s="228">
        <f>'First &amp; Last Times'!L6</f>
        <v>0.36541666666666667</v>
      </c>
      <c r="F4" s="231" t="s">
        <v>333</v>
      </c>
      <c r="J4" s="166" t="s">
        <v>113</v>
      </c>
      <c r="K4" s="166" t="s">
        <v>114</v>
      </c>
    </row>
    <row r="5" spans="1:11" ht="28" x14ac:dyDescent="0.15">
      <c r="A5" s="263"/>
      <c r="B5" s="188" t="s">
        <v>168</v>
      </c>
      <c r="C5" s="233" t="s">
        <v>175</v>
      </c>
      <c r="D5" s="228">
        <f>'First &amp; Last Times'!H7</f>
        <v>0.25053418803418803</v>
      </c>
      <c r="E5" s="228">
        <f>'First &amp; Last Times'!L7</f>
        <v>0</v>
      </c>
      <c r="F5" s="231" t="s">
        <v>333</v>
      </c>
    </row>
    <row r="6" spans="1:11" ht="17" customHeight="1" x14ac:dyDescent="0.15">
      <c r="A6" s="263"/>
      <c r="B6" s="188" t="s">
        <v>59</v>
      </c>
      <c r="C6" s="234" t="s">
        <v>176</v>
      </c>
      <c r="D6" s="228">
        <f>'First &amp; Last Times'!H8</f>
        <v>0.28194444444444444</v>
      </c>
      <c r="E6" s="228">
        <f>'First &amp; Last Times'!L8</f>
        <v>0.4629166666666667</v>
      </c>
      <c r="F6" s="294" t="s">
        <v>334</v>
      </c>
      <c r="G6" s="294" t="s">
        <v>335</v>
      </c>
      <c r="H6" s="294"/>
      <c r="J6" s="229" t="s">
        <v>115</v>
      </c>
      <c r="K6" s="229" t="s">
        <v>116</v>
      </c>
    </row>
    <row r="7" spans="1:11" ht="28" customHeight="1" x14ac:dyDescent="0.15">
      <c r="A7" s="85"/>
      <c r="B7" s="85" t="s">
        <v>89</v>
      </c>
      <c r="C7" s="177" t="s">
        <v>66</v>
      </c>
      <c r="D7" s="228">
        <f>'First &amp; Last Times'!H9</f>
        <v>0.28226495726495726</v>
      </c>
      <c r="E7" s="228">
        <f>'First &amp; Last Times'!L10</f>
        <v>0.4375</v>
      </c>
      <c r="F7" s="294"/>
      <c r="G7" s="294"/>
      <c r="H7" s="294"/>
      <c r="J7" s="166" t="s">
        <v>117</v>
      </c>
      <c r="K7" s="166" t="s">
        <v>118</v>
      </c>
    </row>
    <row r="8" spans="1:11" ht="13" customHeight="1" x14ac:dyDescent="0.15">
      <c r="A8" s="263" t="s">
        <v>75</v>
      </c>
      <c r="B8" s="188" t="s">
        <v>60</v>
      </c>
      <c r="C8" s="154" t="s">
        <v>177</v>
      </c>
      <c r="D8" s="228">
        <f>'First &amp; Last Times'!H11</f>
        <v>0.28605769230769229</v>
      </c>
      <c r="E8" s="228">
        <f>'First &amp; Last Times'!L11</f>
        <v>0.43833333333333335</v>
      </c>
      <c r="F8" s="294"/>
      <c r="G8" s="294"/>
      <c r="H8" s="294"/>
      <c r="J8" s="229" t="s">
        <v>119</v>
      </c>
      <c r="K8" s="229" t="s">
        <v>120</v>
      </c>
    </row>
    <row r="9" spans="1:11" ht="13" customHeight="1" x14ac:dyDescent="0.15">
      <c r="A9" s="263"/>
      <c r="B9" s="188" t="s">
        <v>61</v>
      </c>
      <c r="C9" s="154" t="s">
        <v>178</v>
      </c>
      <c r="D9" s="228">
        <f>'First &amp; Last Times'!H12</f>
        <v>0.29086538461538458</v>
      </c>
      <c r="E9" s="228">
        <f>'First &amp; Last Times'!L12</f>
        <v>0.45083333333333331</v>
      </c>
      <c r="F9" s="231" t="s">
        <v>333</v>
      </c>
      <c r="J9" s="229" t="s">
        <v>121</v>
      </c>
      <c r="K9" s="229" t="s">
        <v>122</v>
      </c>
    </row>
    <row r="10" spans="1:11" ht="28" x14ac:dyDescent="0.15">
      <c r="A10" s="263"/>
      <c r="B10" s="247" t="s">
        <v>337</v>
      </c>
      <c r="C10" s="154" t="s">
        <v>179</v>
      </c>
      <c r="D10" s="228">
        <f>'First &amp; Last Times'!H13</f>
        <v>0.31041666666666667</v>
      </c>
      <c r="E10" s="228">
        <f>'First &amp; Last Times'!L13</f>
        <v>0.50166666666666671</v>
      </c>
      <c r="F10" s="229" t="s">
        <v>336</v>
      </c>
      <c r="J10" s="166" t="s">
        <v>123</v>
      </c>
      <c r="K10" s="166" t="s">
        <v>124</v>
      </c>
    </row>
    <row r="11" spans="1:11" ht="28" x14ac:dyDescent="0.15">
      <c r="A11" s="263"/>
      <c r="B11" s="237" t="s">
        <v>338</v>
      </c>
      <c r="C11" s="154" t="s">
        <v>180</v>
      </c>
      <c r="D11" s="228">
        <f>'First &amp; Last Times'!H14</f>
        <v>0.32003205128205126</v>
      </c>
      <c r="E11" s="228">
        <f>'First &amp; Last Times'!L14</f>
        <v>0.52666666666666662</v>
      </c>
      <c r="F11" s="229" t="s">
        <v>336</v>
      </c>
      <c r="J11" s="166" t="s">
        <v>125</v>
      </c>
      <c r="K11" s="166" t="s">
        <v>126</v>
      </c>
    </row>
    <row r="12" spans="1:11" ht="30" customHeight="1" x14ac:dyDescent="0.15">
      <c r="A12" s="263"/>
      <c r="B12" s="175" t="s">
        <v>90</v>
      </c>
      <c r="C12" s="235" t="s">
        <v>233</v>
      </c>
      <c r="D12" s="228">
        <f>'First &amp; Last Times'!H15</f>
        <v>0.32131410256410253</v>
      </c>
      <c r="E12" s="228">
        <f>'First &amp; Last Times'!L15</f>
        <v>0.53</v>
      </c>
      <c r="F12" s="229" t="s">
        <v>336</v>
      </c>
      <c r="G12" s="86" t="s">
        <v>339</v>
      </c>
      <c r="H12" s="86" t="s">
        <v>340</v>
      </c>
      <c r="J12" s="166" t="s">
        <v>127</v>
      </c>
      <c r="K12" s="166" t="s">
        <v>128</v>
      </c>
    </row>
    <row r="13" spans="1:11" ht="14" x14ac:dyDescent="0.15">
      <c r="A13" s="263"/>
      <c r="B13" s="237" t="s">
        <v>83</v>
      </c>
      <c r="C13" s="113" t="s">
        <v>181</v>
      </c>
      <c r="D13" s="228">
        <f>'First &amp; Last Times'!H16</f>
        <v>0.32676282051282052</v>
      </c>
      <c r="E13" s="228">
        <f>'First &amp; Last Times'!L16</f>
        <v>0.54416666666666669</v>
      </c>
      <c r="F13" s="231" t="s">
        <v>333</v>
      </c>
      <c r="J13" s="166" t="s">
        <v>129</v>
      </c>
      <c r="K13" s="166" t="s">
        <v>130</v>
      </c>
    </row>
    <row r="14" spans="1:11" ht="14" x14ac:dyDescent="0.15">
      <c r="A14" s="263"/>
      <c r="B14" s="237" t="s">
        <v>86</v>
      </c>
      <c r="C14" s="113" t="s">
        <v>276</v>
      </c>
      <c r="D14" s="228">
        <f>'First &amp; Last Times'!H17</f>
        <v>0.33766025641025638</v>
      </c>
      <c r="E14" s="228">
        <f>'First &amp; Last Times'!L17</f>
        <v>0.57250000000000001</v>
      </c>
      <c r="F14" s="294" t="s">
        <v>341</v>
      </c>
      <c r="G14" s="294" t="s">
        <v>342</v>
      </c>
      <c r="H14" s="295"/>
      <c r="J14" s="166" t="s">
        <v>131</v>
      </c>
      <c r="K14" s="166" t="s">
        <v>132</v>
      </c>
    </row>
    <row r="15" spans="1:11" ht="14" x14ac:dyDescent="0.15">
      <c r="A15" s="263"/>
      <c r="B15" s="169" t="s">
        <v>278</v>
      </c>
      <c r="C15" s="113" t="s">
        <v>277</v>
      </c>
      <c r="D15" s="228"/>
      <c r="E15" s="228"/>
      <c r="F15" s="294"/>
      <c r="G15" s="295"/>
      <c r="H15" s="295"/>
      <c r="J15" s="166" t="s">
        <v>320</v>
      </c>
      <c r="K15" s="166" t="s">
        <v>279</v>
      </c>
    </row>
    <row r="16" spans="1:11" ht="14" x14ac:dyDescent="0.15">
      <c r="A16" s="263"/>
      <c r="B16" s="237" t="s">
        <v>92</v>
      </c>
      <c r="C16" s="113" t="s">
        <v>183</v>
      </c>
      <c r="D16" s="228">
        <f>'First &amp; Last Times'!H18</f>
        <v>0.34182692307692308</v>
      </c>
      <c r="E16" s="228">
        <f>'First &amp; Last Times'!L18</f>
        <v>0.58333333333333337</v>
      </c>
      <c r="F16" s="231" t="s">
        <v>333</v>
      </c>
      <c r="J16" s="166" t="s">
        <v>133</v>
      </c>
      <c r="K16" s="166" t="s">
        <v>134</v>
      </c>
    </row>
    <row r="17" spans="1:11" ht="28" x14ac:dyDescent="0.15">
      <c r="A17" s="85"/>
      <c r="B17" s="238" t="s">
        <v>166</v>
      </c>
      <c r="C17" s="177" t="s">
        <v>67</v>
      </c>
      <c r="D17" s="228">
        <f>'First &amp; Last Times'!H19</f>
        <v>0.34471153846153846</v>
      </c>
      <c r="E17" s="228">
        <f>'First &amp; Last Times'!L19</f>
        <v>0.59083333333333332</v>
      </c>
      <c r="F17" s="231" t="s">
        <v>343</v>
      </c>
      <c r="J17" s="166" t="s">
        <v>143</v>
      </c>
      <c r="K17" s="166" t="s">
        <v>144</v>
      </c>
    </row>
    <row r="18" spans="1:11" ht="27" customHeight="1" x14ac:dyDescent="0.15">
      <c r="A18" s="263" t="s">
        <v>94</v>
      </c>
      <c r="B18" s="189" t="s">
        <v>79</v>
      </c>
      <c r="C18" s="113" t="s">
        <v>184</v>
      </c>
      <c r="D18" s="228">
        <f>'First &amp; Last Times'!H21</f>
        <v>0.34978632478632476</v>
      </c>
      <c r="E18" s="228">
        <f>'First &amp; Last Times'!L21</f>
        <v>0.48333333333333334</v>
      </c>
      <c r="F18" s="249" t="s">
        <v>341</v>
      </c>
      <c r="G18" s="294" t="s">
        <v>342</v>
      </c>
      <c r="H18" s="294"/>
      <c r="J18" s="166" t="s">
        <v>135</v>
      </c>
      <c r="K18" s="166" t="s">
        <v>136</v>
      </c>
    </row>
    <row r="19" spans="1:11" ht="14" x14ac:dyDescent="0.15">
      <c r="A19" s="263"/>
      <c r="B19" s="237" t="s">
        <v>73</v>
      </c>
      <c r="C19" s="113" t="s">
        <v>185</v>
      </c>
      <c r="D19" s="228">
        <f>'First &amp; Last Times'!H22</f>
        <v>0.35844017094017094</v>
      </c>
      <c r="E19" s="228">
        <f>'First &amp; Last Times'!L22</f>
        <v>0.50583333333333336</v>
      </c>
      <c r="F19" s="249"/>
      <c r="G19" s="248"/>
      <c r="H19" s="248"/>
      <c r="J19" s="166" t="s">
        <v>137</v>
      </c>
      <c r="K19" s="166" t="s">
        <v>138</v>
      </c>
    </row>
    <row r="20" spans="1:11" ht="14" x14ac:dyDescent="0.15">
      <c r="A20" s="263"/>
      <c r="B20" s="237" t="s">
        <v>73</v>
      </c>
      <c r="C20" s="113" t="s">
        <v>186</v>
      </c>
      <c r="D20" s="228">
        <f>'First &amp; Last Times'!H23</f>
        <v>0.36196581196581196</v>
      </c>
      <c r="E20" s="228">
        <f>'First &amp; Last Times'!L23</f>
        <v>0.51500000000000001</v>
      </c>
      <c r="J20" s="166" t="s">
        <v>139</v>
      </c>
      <c r="K20" s="230" t="s">
        <v>140</v>
      </c>
    </row>
    <row r="21" spans="1:11" ht="28" x14ac:dyDescent="0.15">
      <c r="A21" s="263"/>
      <c r="B21" s="237" t="s">
        <v>74</v>
      </c>
      <c r="C21" s="113" t="s">
        <v>187</v>
      </c>
      <c r="D21" s="228">
        <f>'First &amp; Last Times'!H24</f>
        <v>0.36324786324786323</v>
      </c>
      <c r="E21" s="228">
        <f>'First &amp; Last Times'!L24</f>
        <v>0.51833333333333331</v>
      </c>
      <c r="F21" s="229" t="s">
        <v>336</v>
      </c>
      <c r="G21" s="291" t="s">
        <v>339</v>
      </c>
      <c r="H21" s="292" t="s">
        <v>345</v>
      </c>
      <c r="J21" s="166" t="s">
        <v>141</v>
      </c>
      <c r="K21" s="166" t="s">
        <v>142</v>
      </c>
    </row>
    <row r="22" spans="1:11" ht="28" x14ac:dyDescent="0.15">
      <c r="A22" s="263"/>
      <c r="B22" s="175" t="s">
        <v>156</v>
      </c>
      <c r="C22" s="113" t="s">
        <v>157</v>
      </c>
      <c r="D22" s="228">
        <f>'First &amp; Last Times'!H25</f>
        <v>0.36324786324786323</v>
      </c>
      <c r="E22" s="228">
        <f>'First &amp; Last Times'!L25</f>
        <v>0.51833333333333331</v>
      </c>
      <c r="G22" s="291"/>
      <c r="H22" s="292"/>
      <c r="J22" s="166" t="s">
        <v>143</v>
      </c>
      <c r="K22" s="166" t="s">
        <v>144</v>
      </c>
    </row>
    <row r="23" spans="1:11" ht="14" x14ac:dyDescent="0.15">
      <c r="A23" s="263"/>
      <c r="B23" s="146" t="s">
        <v>195</v>
      </c>
      <c r="C23" s="113" t="s">
        <v>194</v>
      </c>
      <c r="D23" s="228">
        <f>'First &amp; Last Times'!H26</f>
        <v>0.36997863247863244</v>
      </c>
      <c r="E23" s="228">
        <f>'First &amp; Last Times'!L26</f>
        <v>0.53583333333333338</v>
      </c>
      <c r="F23" s="231" t="s">
        <v>333</v>
      </c>
      <c r="J23" s="166" t="s">
        <v>145</v>
      </c>
      <c r="K23" s="166" t="s">
        <v>146</v>
      </c>
    </row>
    <row r="24" spans="1:11" ht="28" x14ac:dyDescent="0.15">
      <c r="A24" s="85"/>
      <c r="B24" s="238" t="s">
        <v>165</v>
      </c>
      <c r="C24" s="177" t="s">
        <v>155</v>
      </c>
      <c r="D24" s="228">
        <f>'First &amp; Last Times'!J29</f>
        <v>0.45833333333333331</v>
      </c>
      <c r="E24" s="228">
        <f>'First &amp; Last Times'!L28</f>
        <v>0.59750000000000003</v>
      </c>
      <c r="F24" s="231" t="s">
        <v>343</v>
      </c>
      <c r="J24" s="166" t="s">
        <v>284</v>
      </c>
      <c r="K24" s="166" t="s">
        <v>246</v>
      </c>
    </row>
    <row r="25" spans="1:11" ht="28" x14ac:dyDescent="0.15">
      <c r="A25" s="126"/>
      <c r="B25" s="85" t="s">
        <v>193</v>
      </c>
      <c r="C25" s="177" t="s">
        <v>159</v>
      </c>
      <c r="D25" s="228">
        <f>'First &amp; Last Times'!J33</f>
        <v>0.50032051282051282</v>
      </c>
      <c r="E25" s="228">
        <f>'First &amp; Last Times'!L33</f>
        <v>0.6925</v>
      </c>
      <c r="F25" s="231" t="s">
        <v>343</v>
      </c>
      <c r="J25" s="166" t="s">
        <v>285</v>
      </c>
      <c r="K25" s="166" t="s">
        <v>248</v>
      </c>
    </row>
    <row r="26" spans="1:11" ht="28" x14ac:dyDescent="0.15">
      <c r="A26" s="85"/>
      <c r="B26" s="85" t="s">
        <v>164</v>
      </c>
      <c r="C26" s="177" t="s">
        <v>162</v>
      </c>
      <c r="D26" s="228">
        <f>'First &amp; Last Times'!J38</f>
        <v>0.56976495726495724</v>
      </c>
      <c r="E26" s="228">
        <f>'First &amp; Last Times'!N38</f>
        <v>0.74348958333333337</v>
      </c>
      <c r="F26" s="231" t="s">
        <v>343</v>
      </c>
      <c r="J26" s="166" t="s">
        <v>243</v>
      </c>
      <c r="K26" s="166" t="s">
        <v>244</v>
      </c>
    </row>
    <row r="27" spans="1:11" x14ac:dyDescent="0.15">
      <c r="A27" s="183"/>
      <c r="B27" s="183"/>
      <c r="C27" s="236"/>
    </row>
    <row r="28" spans="1:11" ht="14" x14ac:dyDescent="0.15">
      <c r="A28" s="85"/>
      <c r="B28" s="85" t="s">
        <v>235</v>
      </c>
      <c r="C28" s="177" t="s">
        <v>211</v>
      </c>
      <c r="D28" s="228">
        <f>'First &amp; Last Times'!J41</f>
        <v>0.45833333333333331</v>
      </c>
      <c r="E28" s="228">
        <f>'First &amp; Last Times'!L41</f>
        <v>0.46875</v>
      </c>
      <c r="F28" s="231" t="s">
        <v>343</v>
      </c>
      <c r="J28" s="229" t="s">
        <v>283</v>
      </c>
      <c r="K28" s="229" t="s">
        <v>264</v>
      </c>
    </row>
    <row r="29" spans="1:11" ht="28" x14ac:dyDescent="0.15">
      <c r="A29" s="171"/>
      <c r="B29" s="188" t="s">
        <v>212</v>
      </c>
      <c r="C29" s="112" t="s">
        <v>214</v>
      </c>
      <c r="D29" s="228">
        <f>'First &amp; Last Times'!J43</f>
        <v>0.48958333333333331</v>
      </c>
      <c r="E29" s="228">
        <f>'First &amp; Last Times'!L43</f>
        <v>0.546875</v>
      </c>
      <c r="F29" s="229" t="s">
        <v>336</v>
      </c>
      <c r="G29" s="86" t="s">
        <v>346</v>
      </c>
      <c r="J29" s="229" t="s">
        <v>282</v>
      </c>
      <c r="K29" s="86" t="s">
        <v>280</v>
      </c>
    </row>
    <row r="30" spans="1:11" ht="14" x14ac:dyDescent="0.15">
      <c r="A30" s="126"/>
      <c r="B30" s="85" t="s">
        <v>357</v>
      </c>
      <c r="C30" s="177" t="s">
        <v>162</v>
      </c>
      <c r="D30" s="228">
        <f>'First &amp; Last Times'!J45</f>
        <v>0.5066666666666666</v>
      </c>
      <c r="E30" s="228">
        <f>'First &amp; Last Times'!L45</f>
        <v>0.58958333333333335</v>
      </c>
      <c r="F30" s="231" t="s">
        <v>343</v>
      </c>
      <c r="J30" s="166" t="s">
        <v>243</v>
      </c>
      <c r="K30" s="166" t="s">
        <v>244</v>
      </c>
    </row>
    <row r="31" spans="1:11" x14ac:dyDescent="0.15">
      <c r="A31" s="183"/>
      <c r="B31" s="183"/>
      <c r="C31" s="236"/>
    </row>
    <row r="32" spans="1:11" s="182" customFormat="1" ht="22" customHeight="1" x14ac:dyDescent="0.15">
      <c r="A32" s="227"/>
      <c r="B32" s="239" t="s">
        <v>163</v>
      </c>
      <c r="C32" s="224"/>
      <c r="F32" s="246"/>
    </row>
    <row r="33" spans="1:11" ht="28" x14ac:dyDescent="0.15">
      <c r="A33" s="126"/>
      <c r="B33" s="85" t="s">
        <v>167</v>
      </c>
      <c r="C33" s="172" t="s">
        <v>162</v>
      </c>
      <c r="D33" s="228">
        <f>'First &amp; Last Times'!H49</f>
        <v>0.23611111111111113</v>
      </c>
      <c r="E33" s="228">
        <f>'First &amp; Last Times'!L49</f>
        <v>0.34375</v>
      </c>
      <c r="F33" s="231" t="s">
        <v>343</v>
      </c>
      <c r="J33" s="166" t="s">
        <v>243</v>
      </c>
      <c r="K33" s="166" t="s">
        <v>244</v>
      </c>
    </row>
    <row r="34" spans="1:11" ht="28" x14ac:dyDescent="0.15">
      <c r="A34" s="126"/>
      <c r="B34" s="85" t="s">
        <v>193</v>
      </c>
      <c r="C34" s="177" t="s">
        <v>159</v>
      </c>
      <c r="D34" s="228">
        <f>'First &amp; Last Times'!H53</f>
        <v>0.29861111111111116</v>
      </c>
      <c r="E34" s="228">
        <f>'First &amp; Last Times'!L53</f>
        <v>0.50624999999999998</v>
      </c>
      <c r="F34" s="231" t="s">
        <v>343</v>
      </c>
      <c r="J34" s="166" t="s">
        <v>247</v>
      </c>
      <c r="K34" s="166" t="s">
        <v>248</v>
      </c>
    </row>
    <row r="35" spans="1:11" ht="28" x14ac:dyDescent="0.15">
      <c r="A35" s="126"/>
      <c r="B35" s="238" t="s">
        <v>171</v>
      </c>
      <c r="C35" s="173" t="s">
        <v>155</v>
      </c>
      <c r="D35" s="228">
        <f>'First &amp; Last Times'!H57</f>
        <v>0.34086538461538463</v>
      </c>
      <c r="E35" s="228">
        <f>'First &amp; Last Times'!L57</f>
        <v>0.55916666666666659</v>
      </c>
      <c r="F35" s="231" t="s">
        <v>343</v>
      </c>
      <c r="J35" s="166" t="s">
        <v>245</v>
      </c>
      <c r="K35" s="166" t="s">
        <v>246</v>
      </c>
    </row>
    <row r="36" spans="1:11" ht="14" x14ac:dyDescent="0.15">
      <c r="A36" s="262"/>
      <c r="B36" s="189" t="s">
        <v>173</v>
      </c>
      <c r="C36" s="112" t="s">
        <v>347</v>
      </c>
      <c r="D36" s="228">
        <f>'First &amp; Last Times'!H60</f>
        <v>0.36901709401709404</v>
      </c>
      <c r="E36" s="228">
        <f>'First &amp; Last Times'!L60</f>
        <v>0.56416666666666671</v>
      </c>
      <c r="F36" s="231" t="s">
        <v>333</v>
      </c>
      <c r="J36" s="231" t="s">
        <v>319</v>
      </c>
      <c r="K36" s="86" t="s">
        <v>286</v>
      </c>
    </row>
    <row r="37" spans="1:11" ht="17" customHeight="1" x14ac:dyDescent="0.15">
      <c r="A37" s="262"/>
      <c r="B37" s="188" t="s">
        <v>198</v>
      </c>
      <c r="C37" s="112" t="s">
        <v>200</v>
      </c>
      <c r="D37" s="228">
        <f>'First &amp; Last Times'!H62</f>
        <v>0.40876068376068375</v>
      </c>
      <c r="E37" s="228">
        <f>'First &amp; Last Times'!L62</f>
        <v>0.66749999999999998</v>
      </c>
      <c r="F37" s="231" t="s">
        <v>333</v>
      </c>
      <c r="J37" s="166" t="s">
        <v>287</v>
      </c>
      <c r="K37" s="166" t="s">
        <v>288</v>
      </c>
    </row>
    <row r="38" spans="1:11" ht="17" customHeight="1" x14ac:dyDescent="0.15">
      <c r="A38" s="262"/>
      <c r="B38" s="188" t="s">
        <v>77</v>
      </c>
      <c r="C38" s="112" t="s">
        <v>201</v>
      </c>
      <c r="D38" s="228">
        <f>'First &amp; Last Times'!H63</f>
        <v>0.41068376068376067</v>
      </c>
      <c r="E38" s="228">
        <f>'First &amp; Last Times'!L63</f>
        <v>0.67249999999999999</v>
      </c>
      <c r="F38" s="231" t="s">
        <v>333</v>
      </c>
      <c r="J38" s="229" t="s">
        <v>289</v>
      </c>
      <c r="K38" s="229" t="s">
        <v>290</v>
      </c>
    </row>
    <row r="39" spans="1:11" ht="14" x14ac:dyDescent="0.15">
      <c r="A39" s="146"/>
      <c r="B39" s="85" t="s">
        <v>199</v>
      </c>
      <c r="C39" s="173" t="s">
        <v>78</v>
      </c>
      <c r="D39" s="228">
        <f>'First &amp; Last Times'!J65</f>
        <v>0.45833333333333331</v>
      </c>
      <c r="E39" s="228">
        <f>'First &amp; Last Times'!L64</f>
        <v>0.67666666666666664</v>
      </c>
      <c r="F39" s="231" t="s">
        <v>343</v>
      </c>
      <c r="J39" s="166" t="s">
        <v>259</v>
      </c>
      <c r="K39" s="166" t="s">
        <v>260</v>
      </c>
    </row>
    <row r="40" spans="1:11" ht="13" customHeight="1" x14ac:dyDescent="0.15">
      <c r="A40" s="262" t="s">
        <v>53</v>
      </c>
      <c r="B40" s="188" t="s">
        <v>202</v>
      </c>
      <c r="C40" s="112" t="s">
        <v>205</v>
      </c>
      <c r="D40" s="228">
        <f>'First &amp; Last Times'!J66</f>
        <v>0.45865384615384613</v>
      </c>
      <c r="E40" s="228">
        <f>'First &amp; Last Times'!L66</f>
        <v>0.58416666666666672</v>
      </c>
      <c r="F40" s="231" t="s">
        <v>333</v>
      </c>
      <c r="J40" s="166" t="s">
        <v>291</v>
      </c>
      <c r="K40" s="166" t="s">
        <v>292</v>
      </c>
    </row>
    <row r="41" spans="1:11" ht="14" x14ac:dyDescent="0.15">
      <c r="A41" s="262"/>
      <c r="B41" s="188" t="s">
        <v>203</v>
      </c>
      <c r="C41" s="112" t="s">
        <v>206</v>
      </c>
      <c r="D41" s="228">
        <f>'First &amp; Last Times'!J69</f>
        <v>0.48974358974358972</v>
      </c>
      <c r="E41" s="228">
        <f>'First &amp; Last Times'!L69</f>
        <v>0.66500000000000004</v>
      </c>
      <c r="F41" s="231" t="s">
        <v>333</v>
      </c>
      <c r="J41" s="166" t="s">
        <v>293</v>
      </c>
      <c r="K41" s="166" t="s">
        <v>294</v>
      </c>
    </row>
    <row r="42" spans="1:11" ht="28" x14ac:dyDescent="0.15">
      <c r="A42" s="262"/>
      <c r="B42" s="188" t="s">
        <v>204</v>
      </c>
      <c r="C42" s="112" t="s">
        <v>207</v>
      </c>
      <c r="D42" s="228">
        <f>'First &amp; Last Times'!J70</f>
        <v>0.49519230769230765</v>
      </c>
      <c r="E42" s="228">
        <f>'First &amp; Last Times'!L70</f>
        <v>0.6791666666666667</v>
      </c>
      <c r="F42" s="229" t="s">
        <v>336</v>
      </c>
      <c r="G42" s="102" t="s">
        <v>346</v>
      </c>
      <c r="J42" s="229" t="s">
        <v>295</v>
      </c>
      <c r="K42" s="229" t="s">
        <v>296</v>
      </c>
    </row>
    <row r="43" spans="1:11" ht="14" x14ac:dyDescent="0.15">
      <c r="A43" s="126"/>
      <c r="B43" s="85" t="s">
        <v>210</v>
      </c>
      <c r="C43" s="177" t="s">
        <v>211</v>
      </c>
      <c r="D43" s="228">
        <f>'First &amp; Last Times'!J72</f>
        <v>0.49679487179487181</v>
      </c>
      <c r="E43" s="228">
        <f>'First &amp; Last Times'!L72</f>
        <v>0.68333333333333335</v>
      </c>
      <c r="F43" s="231" t="s">
        <v>343</v>
      </c>
      <c r="J43" s="229" t="s">
        <v>263</v>
      </c>
      <c r="K43" s="229" t="s">
        <v>264</v>
      </c>
    </row>
    <row r="44" spans="1:11" ht="28" x14ac:dyDescent="0.15">
      <c r="A44" s="262"/>
      <c r="B44" s="188" t="s">
        <v>212</v>
      </c>
      <c r="C44" s="112" t="s">
        <v>214</v>
      </c>
      <c r="D44" s="228">
        <f>'First &amp; Last Times'!J75</f>
        <v>0.54487179487179482</v>
      </c>
      <c r="E44" s="228">
        <f>'First &amp; Last Times'!N75</f>
        <v>0.65190972222222221</v>
      </c>
      <c r="F44" s="229" t="s">
        <v>336</v>
      </c>
      <c r="G44" s="102" t="s">
        <v>346</v>
      </c>
      <c r="J44" s="229" t="s">
        <v>281</v>
      </c>
      <c r="K44" s="229" t="s">
        <v>297</v>
      </c>
    </row>
    <row r="45" spans="1:11" ht="14" x14ac:dyDescent="0.15">
      <c r="A45" s="262"/>
      <c r="B45" s="188" t="s">
        <v>50</v>
      </c>
      <c r="C45" s="112" t="s">
        <v>218</v>
      </c>
      <c r="D45" s="228">
        <f>'First &amp; Last Times'!J77</f>
        <v>0.55288461538461531</v>
      </c>
      <c r="E45" s="228">
        <f>'First &amp; Last Times'!N77</f>
        <v>0.66710069444444453</v>
      </c>
      <c r="F45" s="231" t="s">
        <v>333</v>
      </c>
      <c r="J45" s="232" t="s">
        <v>298</v>
      </c>
      <c r="K45" s="232" t="s">
        <v>299</v>
      </c>
    </row>
    <row r="46" spans="1:11" ht="14" x14ac:dyDescent="0.15">
      <c r="A46" s="262"/>
      <c r="B46" s="188" t="s">
        <v>329</v>
      </c>
      <c r="C46" s="112" t="s">
        <v>219</v>
      </c>
      <c r="D46" s="228">
        <f>'First &amp; Last Times'!J78</f>
        <v>0.55352564102564095</v>
      </c>
      <c r="E46" s="228">
        <f>'First &amp; Last Times'!N78</f>
        <v>0.66831597222222228</v>
      </c>
      <c r="F46" s="231" t="s">
        <v>333</v>
      </c>
      <c r="J46" s="232" t="s">
        <v>300</v>
      </c>
      <c r="K46" s="232" t="s">
        <v>301</v>
      </c>
    </row>
    <row r="47" spans="1:11" ht="42" x14ac:dyDescent="0.15">
      <c r="A47" s="262"/>
      <c r="B47" s="240" t="s">
        <v>234</v>
      </c>
      <c r="C47" s="112" t="s">
        <v>220</v>
      </c>
      <c r="D47" s="228">
        <f>'First &amp; Last Times'!J79</f>
        <v>0.5544871794871794</v>
      </c>
      <c r="E47" s="228">
        <f>'First &amp; Last Times'!N79</f>
        <v>0.67013888888888895</v>
      </c>
      <c r="F47" s="231" t="s">
        <v>333</v>
      </c>
      <c r="G47" s="250" t="s">
        <v>350</v>
      </c>
      <c r="J47" s="229" t="s">
        <v>302</v>
      </c>
      <c r="K47" s="229" t="s">
        <v>303</v>
      </c>
    </row>
    <row r="48" spans="1:11" ht="14" x14ac:dyDescent="0.15">
      <c r="A48" s="262"/>
      <c r="B48" s="188" t="s">
        <v>217</v>
      </c>
      <c r="C48" s="112" t="s">
        <v>221</v>
      </c>
      <c r="D48" s="228">
        <f>'First &amp; Last Times'!J80</f>
        <v>0.55673076923076914</v>
      </c>
      <c r="E48" s="228">
        <f>'First &amp; Last Times'!N80</f>
        <v>0.67439236111111112</v>
      </c>
      <c r="F48" s="230" t="s">
        <v>348</v>
      </c>
      <c r="G48" s="251" t="s">
        <v>349</v>
      </c>
      <c r="J48" s="229" t="s">
        <v>304</v>
      </c>
      <c r="K48" s="229" t="s">
        <v>305</v>
      </c>
    </row>
    <row r="49" spans="1:11" ht="14" x14ac:dyDescent="0.15">
      <c r="A49" s="262"/>
      <c r="B49" s="188" t="s">
        <v>51</v>
      </c>
      <c r="C49" s="112" t="s">
        <v>222</v>
      </c>
      <c r="D49" s="228">
        <f>'First &amp; Last Times'!J81</f>
        <v>0.56282051282051282</v>
      </c>
      <c r="E49" s="228">
        <f>'First &amp; Last Times'!N81</f>
        <v>0.68593750000000009</v>
      </c>
      <c r="F49" s="292" t="s">
        <v>352</v>
      </c>
      <c r="G49" s="293" t="s">
        <v>351</v>
      </c>
      <c r="J49" s="229" t="s">
        <v>306</v>
      </c>
      <c r="K49" s="229" t="s">
        <v>307</v>
      </c>
    </row>
    <row r="50" spans="1:11" ht="14" x14ac:dyDescent="0.15">
      <c r="A50" s="262"/>
      <c r="B50" s="188" t="s">
        <v>51</v>
      </c>
      <c r="C50" s="112" t="s">
        <v>223</v>
      </c>
      <c r="D50" s="228">
        <f>'First &amp; Last Times'!J82</f>
        <v>0.56378205128205128</v>
      </c>
      <c r="E50" s="228">
        <f>'First &amp; Last Times'!N82</f>
        <v>0.68776041666666665</v>
      </c>
      <c r="F50" s="292"/>
      <c r="G50" s="293"/>
      <c r="J50" s="229" t="s">
        <v>308</v>
      </c>
      <c r="K50" s="229" t="s">
        <v>309</v>
      </c>
    </row>
    <row r="51" spans="1:11" ht="28" x14ac:dyDescent="0.15">
      <c r="A51" s="262"/>
      <c r="B51" s="175" t="s">
        <v>224</v>
      </c>
      <c r="C51" s="112" t="s">
        <v>225</v>
      </c>
      <c r="D51" s="228">
        <f>'First &amp; Last Times'!J83</f>
        <v>0.57628205128205123</v>
      </c>
      <c r="E51" s="228">
        <f>'First &amp; Last Times'!N83</f>
        <v>0.71145833333333341</v>
      </c>
      <c r="F51" s="231" t="s">
        <v>339</v>
      </c>
      <c r="G51" s="251" t="s">
        <v>349</v>
      </c>
      <c r="J51" s="229" t="s">
        <v>310</v>
      </c>
      <c r="K51" s="229" t="s">
        <v>268</v>
      </c>
    </row>
    <row r="52" spans="1:11" ht="16" customHeight="1" x14ac:dyDescent="0.15">
      <c r="A52" s="262"/>
      <c r="B52" s="188" t="s">
        <v>226</v>
      </c>
      <c r="C52" s="112" t="s">
        <v>229</v>
      </c>
      <c r="D52" s="228">
        <f>'First &amp; Last Times'!J85</f>
        <v>0.59102564102564104</v>
      </c>
      <c r="E52" s="228">
        <f>'First &amp; Last Times'!N85</f>
        <v>0.73940972222222223</v>
      </c>
      <c r="F52" s="231" t="s">
        <v>353</v>
      </c>
      <c r="J52" s="166" t="s">
        <v>311</v>
      </c>
      <c r="K52" s="229" t="s">
        <v>312</v>
      </c>
    </row>
    <row r="53" spans="1:11" ht="14" x14ac:dyDescent="0.15">
      <c r="A53" s="262"/>
      <c r="B53" s="188" t="s">
        <v>227</v>
      </c>
      <c r="C53" s="112" t="s">
        <v>230</v>
      </c>
      <c r="D53" s="228">
        <f>'First &amp; Last Times'!J86</f>
        <v>0.59166666666666667</v>
      </c>
      <c r="E53" s="228">
        <f>'First &amp; Last Times'!N86</f>
        <v>0.74062500000000009</v>
      </c>
      <c r="F53" s="231" t="s">
        <v>353</v>
      </c>
      <c r="J53" s="166" t="s">
        <v>316</v>
      </c>
      <c r="K53" s="229" t="s">
        <v>315</v>
      </c>
    </row>
    <row r="54" spans="1:11" ht="14" x14ac:dyDescent="0.15">
      <c r="A54" s="262"/>
      <c r="B54" s="188" t="s">
        <v>227</v>
      </c>
      <c r="C54" s="112" t="s">
        <v>231</v>
      </c>
      <c r="D54" s="228">
        <f>'First &amp; Last Times'!J87</f>
        <v>0.59198717948717949</v>
      </c>
      <c r="E54" s="228">
        <f>'First &amp; Last Times'!N87</f>
        <v>0.74123263888888891</v>
      </c>
      <c r="J54" s="231" t="s">
        <v>317</v>
      </c>
      <c r="K54" s="231" t="s">
        <v>314</v>
      </c>
    </row>
    <row r="55" spans="1:11" ht="14" x14ac:dyDescent="0.15">
      <c r="A55" s="262"/>
      <c r="B55" s="188" t="s">
        <v>227</v>
      </c>
      <c r="C55" s="112" t="s">
        <v>232</v>
      </c>
      <c r="D55" s="228">
        <f>'First &amp; Last Times'!J88</f>
        <v>0.59262820512820513</v>
      </c>
      <c r="E55" s="228">
        <f>'First &amp; Last Times'!N88</f>
        <v>0.74244791666666665</v>
      </c>
      <c r="F55" s="231" t="s">
        <v>353</v>
      </c>
      <c r="J55" s="166" t="s">
        <v>318</v>
      </c>
      <c r="K55" s="229" t="s">
        <v>313</v>
      </c>
    </row>
    <row r="56" spans="1:11" ht="28" x14ac:dyDescent="0.15">
      <c r="A56" s="126"/>
      <c r="B56" s="85" t="s">
        <v>228</v>
      </c>
      <c r="C56" s="177" t="s">
        <v>37</v>
      </c>
      <c r="D56" s="228">
        <f>'First &amp; Last Times'!J89</f>
        <v>0.59294871794871795</v>
      </c>
      <c r="E56" s="228">
        <f>'First &amp; Last Times'!N89</f>
        <v>0.74305555555555558</v>
      </c>
      <c r="F56" s="231" t="s">
        <v>343</v>
      </c>
      <c r="J56" s="229" t="s">
        <v>270</v>
      </c>
      <c r="K56" s="229" t="s">
        <v>271</v>
      </c>
    </row>
  </sheetData>
  <sheetProtection selectLockedCells="1" selectUnlockedCells="1"/>
  <mergeCells count="15">
    <mergeCell ref="G21:G22"/>
    <mergeCell ref="H21:H22"/>
    <mergeCell ref="G49:G50"/>
    <mergeCell ref="F49:F50"/>
    <mergeCell ref="F6:F8"/>
    <mergeCell ref="G6:H8"/>
    <mergeCell ref="F14:F15"/>
    <mergeCell ref="G14:H15"/>
    <mergeCell ref="G18:H18"/>
    <mergeCell ref="A36:A38"/>
    <mergeCell ref="A44:A55"/>
    <mergeCell ref="A18:A23"/>
    <mergeCell ref="A40:A42"/>
    <mergeCell ref="A4:A6"/>
    <mergeCell ref="A8:A16"/>
  </mergeCells>
  <printOptions horizontalCentered="1" gridLines="1"/>
  <pageMargins left="0.24" right="0.25" top="0.5" bottom="0.75" header="0.25" footer="0.25"/>
  <pageSetup scale="68" firstPageNumber="0" fitToHeight="2" orientation="portrait" horizontalDpi="300" verticalDpi="300"/>
  <headerFooter>
    <oddHeader>&amp;C&amp;14&amp;K000000MCS / CSM 2026 Checkpoints, Road Crossings, Road Access, Control Points</oddHeader>
    <oddFooter>&amp;L&amp;K000000Chris Teron&amp;C&amp;K000000Page &amp;P&amp;R&amp;K000000&amp;F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45</vt:i4>
      </vt:variant>
    </vt:vector>
  </HeadingPairs>
  <TitlesOfParts>
    <vt:vector size="49" baseType="lpstr">
      <vt:lpstr>First &amp; Last Times</vt:lpstr>
      <vt:lpstr>CP Times</vt:lpstr>
      <vt:lpstr>CP locations</vt:lpstr>
      <vt:lpstr>Road crossings</vt:lpstr>
      <vt:lpstr>'CP Times'!Print_Area</vt:lpstr>
      <vt:lpstr>'First &amp; Last Times'!Print_Titles</vt:lpstr>
      <vt:lpstr>'Road crossings'!Print_Titles</vt:lpstr>
      <vt:lpstr>'CP locations'!Z_4E8A814F_44E7_45BA_835E_1E041F3366B9_.wvu.PrintArea</vt:lpstr>
      <vt:lpstr>'First &amp; Last Times'!Z_4E8A814F_44E7_45BA_835E_1E041F3366B9_.wvu.PrintArea</vt:lpstr>
      <vt:lpstr>'Road crossings'!Z_4E8A814F_44E7_45BA_835E_1E041F3366B9_.wvu.PrintArea</vt:lpstr>
      <vt:lpstr>'CP locations'!Z_4E8A814F_44E7_45BA_835E_1E041F3366B9_.wvu.PrintTitles</vt:lpstr>
      <vt:lpstr>'First &amp; Last Times'!Z_4E8A814F_44E7_45BA_835E_1E041F3366B9_.wvu.PrintTitles</vt:lpstr>
      <vt:lpstr>'Road crossings'!Z_4E8A814F_44E7_45BA_835E_1E041F3366B9_.wvu.PrintTitles</vt:lpstr>
      <vt:lpstr>'CP locations'!Z_54DEF69B_96CD_435A_8844_9A9E2B848D4C_.wvu.PrintArea</vt:lpstr>
      <vt:lpstr>'First &amp; Last Times'!Z_54DEF69B_96CD_435A_8844_9A9E2B848D4C_.wvu.PrintArea</vt:lpstr>
      <vt:lpstr>'Road crossings'!Z_54DEF69B_96CD_435A_8844_9A9E2B848D4C_.wvu.PrintArea</vt:lpstr>
      <vt:lpstr>'CP locations'!Z_54DEF69B_96CD_435A_8844_9A9E2B848D4C_.wvu.PrintTitles</vt:lpstr>
      <vt:lpstr>'First &amp; Last Times'!Z_54DEF69B_96CD_435A_8844_9A9E2B848D4C_.wvu.PrintTitles</vt:lpstr>
      <vt:lpstr>'Road crossings'!Z_54DEF69B_96CD_435A_8844_9A9E2B848D4C_.wvu.PrintTitles</vt:lpstr>
      <vt:lpstr>'CP locations'!Z_6C7D57B4_274C_46F1_8D77_4CFB85CA5709_.wvu.PrintArea</vt:lpstr>
      <vt:lpstr>'First &amp; Last Times'!Z_6C7D57B4_274C_46F1_8D77_4CFB85CA5709_.wvu.PrintArea</vt:lpstr>
      <vt:lpstr>'Road crossings'!Z_6C7D57B4_274C_46F1_8D77_4CFB85CA5709_.wvu.PrintArea</vt:lpstr>
      <vt:lpstr>'CP locations'!Z_6C7D57B4_274C_46F1_8D77_4CFB85CA5709_.wvu.PrintTitles</vt:lpstr>
      <vt:lpstr>'First &amp; Last Times'!Z_6C7D57B4_274C_46F1_8D77_4CFB85CA5709_.wvu.PrintTitles</vt:lpstr>
      <vt:lpstr>'Road crossings'!Z_6C7D57B4_274C_46F1_8D77_4CFB85CA5709_.wvu.PrintTitles</vt:lpstr>
      <vt:lpstr>'CP locations'!Z_6E23BC3F_5213_4DB1_91D6_A8067719198E_.wvu.PrintArea</vt:lpstr>
      <vt:lpstr>'First &amp; Last Times'!Z_6E23BC3F_5213_4DB1_91D6_A8067719198E_.wvu.PrintArea</vt:lpstr>
      <vt:lpstr>'Road crossings'!Z_6E23BC3F_5213_4DB1_91D6_A8067719198E_.wvu.PrintArea</vt:lpstr>
      <vt:lpstr>'CP locations'!Z_6E23BC3F_5213_4DB1_91D6_A8067719198E_.wvu.PrintTitles</vt:lpstr>
      <vt:lpstr>'First &amp; Last Times'!Z_6E23BC3F_5213_4DB1_91D6_A8067719198E_.wvu.PrintTitles</vt:lpstr>
      <vt:lpstr>'Road crossings'!Z_6E23BC3F_5213_4DB1_91D6_A8067719198E_.wvu.PrintTitles</vt:lpstr>
      <vt:lpstr>'CP locations'!Z_856A113D_1866_4AF8_A6CF_5297CEA7E647_.wvu.PrintArea</vt:lpstr>
      <vt:lpstr>'First &amp; Last Times'!Z_856A113D_1866_4AF8_A6CF_5297CEA7E647_.wvu.PrintArea</vt:lpstr>
      <vt:lpstr>'Road crossings'!Z_856A113D_1866_4AF8_A6CF_5297CEA7E647_.wvu.PrintArea</vt:lpstr>
      <vt:lpstr>'CP locations'!Z_856A113D_1866_4AF8_A6CF_5297CEA7E647_.wvu.PrintTitles</vt:lpstr>
      <vt:lpstr>'First &amp; Last Times'!Z_856A113D_1866_4AF8_A6CF_5297CEA7E647_.wvu.PrintTitles</vt:lpstr>
      <vt:lpstr>'Road crossings'!Z_856A113D_1866_4AF8_A6CF_5297CEA7E647_.wvu.PrintTitles</vt:lpstr>
      <vt:lpstr>'CP locations'!Z_88BA2DA3_2F97_472C_9EA8_30EDE9F6383A_.wvu.PrintArea</vt:lpstr>
      <vt:lpstr>'First &amp; Last Times'!Z_88BA2DA3_2F97_472C_9EA8_30EDE9F6383A_.wvu.PrintArea</vt:lpstr>
      <vt:lpstr>'Road crossings'!Z_88BA2DA3_2F97_472C_9EA8_30EDE9F6383A_.wvu.PrintArea</vt:lpstr>
      <vt:lpstr>'CP locations'!Z_88BA2DA3_2F97_472C_9EA8_30EDE9F6383A_.wvu.PrintTitles</vt:lpstr>
      <vt:lpstr>'First &amp; Last Times'!Z_88BA2DA3_2F97_472C_9EA8_30EDE9F6383A_.wvu.PrintTitles</vt:lpstr>
      <vt:lpstr>'Road crossings'!Z_88BA2DA3_2F97_472C_9EA8_30EDE9F6383A_.wvu.PrintTitles</vt:lpstr>
      <vt:lpstr>'CP locations'!Z_F7F379D7_7342_45E6_925A_A611C93E712F_.wvu.PrintArea</vt:lpstr>
      <vt:lpstr>'First &amp; Last Times'!Z_F7F379D7_7342_45E6_925A_A611C93E712F_.wvu.PrintArea</vt:lpstr>
      <vt:lpstr>'Road crossings'!Z_F7F379D7_7342_45E6_925A_A611C93E712F_.wvu.PrintArea</vt:lpstr>
      <vt:lpstr>'CP locations'!Z_F7F379D7_7342_45E6_925A_A611C93E712F_.wvu.PrintTitles</vt:lpstr>
      <vt:lpstr>'First &amp; Last Times'!Z_F7F379D7_7342_45E6_925A_A611C93E712F_.wvu.PrintTitles</vt:lpstr>
      <vt:lpstr>'Road crossings'!Z_F7F379D7_7342_45E6_925A_A611C93E712F_.wvu.PrintTitles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pelletier</dc:creator>
  <cp:lastModifiedBy>Chris Teron</cp:lastModifiedBy>
  <cp:revision>0</cp:revision>
  <cp:lastPrinted>2020-01-28T20:06:42Z</cp:lastPrinted>
  <dcterms:created xsi:type="dcterms:W3CDTF">2000-12-26T02:37:32Z</dcterms:created>
  <dcterms:modified xsi:type="dcterms:W3CDTF">2026-01-28T21:23:12Z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1030242336</vt:i4>
  </property>
  <property fmtid="{D5CDD505-2E9C-101B-9397-08002B2CF9AE}" pid="3" name="_AuthorEmail">
    <vt:lpwstr>GPelletier@SCICS.GC.CA</vt:lpwstr>
  </property>
  <property fmtid="{D5CDD505-2E9C-101B-9397-08002B2CF9AE}" pid="4" name="_AuthorEmailDisplayName">
    <vt:lpwstr>Gaetan Pelletier</vt:lpwstr>
  </property>
  <property fmtid="{D5CDD505-2E9C-101B-9397-08002B2CF9AE}" pid="5" name="_EmailSubject">
    <vt:lpwstr>Skiers Time Information</vt:lpwstr>
  </property>
</Properties>
</file>